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AB6B9713-0C63-4C1E-A3EC-5A7C8E029FF8}" xr6:coauthVersionLast="47" xr6:coauthVersionMax="47" xr10:uidLastSave="{00000000-0000-0000-0000-000000000000}"/>
  <bookViews>
    <workbookView xWindow="-120" yWindow="-120" windowWidth="29040" windowHeight="15840" tabRatio="773" xr2:uid="{00000000-000D-0000-FFFF-FFFF00000000}"/>
  </bookViews>
  <sheets>
    <sheet name="E (Environment)" sheetId="43" r:id="rId1"/>
    <sheet name="S (Social)" sheetId="44" r:id="rId2"/>
    <sheet name="G (Governance) " sheetId="4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44" l="1"/>
  <c r="G51" i="44" s="1"/>
  <c r="G48" i="44"/>
  <c r="G49" i="44" s="1"/>
  <c r="G27" i="44"/>
  <c r="G25" i="44"/>
  <c r="G87" i="44" l="1"/>
  <c r="F87" i="44"/>
  <c r="G86" i="44"/>
  <c r="F86" i="44"/>
  <c r="D10" i="44"/>
  <c r="C10" i="44"/>
  <c r="H250" i="43"/>
  <c r="G226" i="43"/>
  <c r="F226" i="43"/>
  <c r="G225" i="43"/>
  <c r="G224" i="43"/>
  <c r="G223" i="43"/>
  <c r="H213" i="43"/>
  <c r="G213" i="43"/>
  <c r="F213" i="43"/>
  <c r="E213" i="43"/>
  <c r="D213" i="43"/>
  <c r="H211" i="43"/>
  <c r="G211" i="43"/>
  <c r="F211" i="43"/>
  <c r="E211" i="43"/>
  <c r="D211" i="43"/>
  <c r="H207" i="43"/>
  <c r="G207" i="43"/>
  <c r="F207" i="43"/>
  <c r="E207" i="43"/>
  <c r="H202" i="43"/>
  <c r="G202" i="43"/>
  <c r="F202" i="43"/>
  <c r="E202" i="43"/>
  <c r="D202" i="43"/>
  <c r="H197" i="43"/>
  <c r="G197" i="43"/>
  <c r="F197" i="43"/>
  <c r="E197" i="43"/>
  <c r="D197" i="43"/>
  <c r="H192" i="43"/>
  <c r="G192" i="43"/>
  <c r="F192" i="43"/>
  <c r="E192" i="43"/>
  <c r="D192" i="43"/>
  <c r="H186" i="43"/>
  <c r="G186" i="43"/>
  <c r="F186" i="43"/>
  <c r="E186" i="43"/>
  <c r="D186" i="43"/>
  <c r="H184" i="43"/>
  <c r="G184" i="43"/>
  <c r="F184" i="43"/>
  <c r="E184" i="43"/>
  <c r="D184" i="43"/>
  <c r="H183" i="43"/>
  <c r="G183" i="43"/>
  <c r="F183" i="43"/>
  <c r="E183" i="43"/>
  <c r="D183" i="43"/>
  <c r="H179" i="43"/>
  <c r="G179" i="43"/>
  <c r="F179" i="43"/>
  <c r="E179" i="43"/>
  <c r="H172" i="43"/>
  <c r="G172" i="43"/>
  <c r="F172" i="43"/>
  <c r="E172" i="43"/>
  <c r="D172" i="43"/>
  <c r="H166" i="43"/>
  <c r="G166" i="43"/>
  <c r="F166" i="43"/>
  <c r="E166" i="43"/>
  <c r="D166" i="43"/>
  <c r="H160" i="43"/>
  <c r="G160" i="43"/>
  <c r="F160" i="43"/>
  <c r="E160" i="43"/>
  <c r="D160" i="43"/>
  <c r="H153" i="43"/>
  <c r="G153" i="43"/>
  <c r="F153" i="43"/>
  <c r="E153" i="43"/>
  <c r="D153" i="43"/>
  <c r="H152" i="43"/>
  <c r="G152" i="43"/>
  <c r="F152" i="43"/>
  <c r="E152" i="43"/>
  <c r="D152" i="43"/>
  <c r="H151" i="43"/>
  <c r="G151" i="43"/>
  <c r="F151" i="43"/>
  <c r="E151" i="43"/>
  <c r="D151" i="43"/>
  <c r="H125" i="43"/>
  <c r="G125" i="43"/>
  <c r="F125" i="43"/>
  <c r="E125" i="43"/>
  <c r="D125" i="43"/>
  <c r="H115" i="43"/>
  <c r="G115" i="43"/>
  <c r="F115" i="43"/>
  <c r="E115" i="43"/>
  <c r="H114" i="43"/>
  <c r="G114" i="43"/>
  <c r="F114" i="43"/>
  <c r="E114" i="43"/>
  <c r="H113" i="43"/>
  <c r="G113" i="43"/>
  <c r="F113" i="43"/>
  <c r="E113" i="43"/>
  <c r="H112" i="43"/>
  <c r="G112" i="43"/>
  <c r="F112" i="43"/>
  <c r="E112" i="43"/>
  <c r="H111" i="43"/>
  <c r="G111" i="43"/>
  <c r="F111" i="43"/>
  <c r="E111" i="43"/>
  <c r="H110" i="43"/>
  <c r="G110" i="43"/>
  <c r="F110" i="43"/>
  <c r="E110" i="43"/>
  <c r="H109" i="43"/>
  <c r="G109" i="43"/>
  <c r="F109" i="43"/>
  <c r="E109" i="43"/>
  <c r="H108" i="43"/>
  <c r="G108" i="43"/>
  <c r="F108" i="43"/>
  <c r="E108" i="43"/>
  <c r="H107" i="43"/>
  <c r="G107" i="43"/>
  <c r="F107" i="43"/>
  <c r="E107" i="43"/>
  <c r="H106" i="43"/>
  <c r="G106" i="43"/>
  <c r="F106" i="43"/>
  <c r="E106" i="43"/>
  <c r="H105" i="43"/>
  <c r="G105" i="43"/>
  <c r="F105" i="43"/>
  <c r="E105" i="43"/>
  <c r="H104" i="43"/>
  <c r="G104" i="43"/>
  <c r="F104" i="43"/>
  <c r="E104" i="43"/>
  <c r="H103" i="43"/>
  <c r="G103" i="43"/>
  <c r="F103" i="43"/>
  <c r="E103" i="43"/>
  <c r="H102" i="43"/>
  <c r="G102" i="43"/>
  <c r="F102" i="43"/>
  <c r="E102" i="43"/>
  <c r="H101" i="43"/>
  <c r="G101" i="43"/>
  <c r="F101" i="43"/>
  <c r="E101" i="43"/>
  <c r="H100" i="43"/>
  <c r="G100" i="43"/>
  <c r="F100" i="43"/>
  <c r="E100" i="43"/>
  <c r="H96" i="43"/>
  <c r="G96" i="43"/>
  <c r="F96" i="43"/>
  <c r="H77" i="43"/>
  <c r="G77" i="43"/>
  <c r="F77" i="43"/>
  <c r="H58" i="43"/>
  <c r="G58" i="43"/>
  <c r="F58" i="43"/>
  <c r="H34" i="43"/>
  <c r="G34" i="43"/>
  <c r="F34" i="43"/>
  <c r="E34" i="43"/>
  <c r="D34" i="43"/>
  <c r="H33" i="43"/>
  <c r="G33" i="43"/>
  <c r="F33" i="43"/>
  <c r="E33" i="43"/>
  <c r="D33" i="43"/>
  <c r="H32" i="43"/>
  <c r="G32" i="43"/>
  <c r="F32" i="43"/>
  <c r="E32" i="43"/>
  <c r="D32" i="43"/>
  <c r="H28" i="43"/>
  <c r="G28" i="43"/>
  <c r="F28" i="43"/>
  <c r="E28" i="43"/>
  <c r="D28" i="43"/>
  <c r="D36" i="43" s="1"/>
  <c r="H27" i="43"/>
  <c r="G27" i="43"/>
  <c r="F27" i="43"/>
  <c r="E27" i="43"/>
  <c r="D27" i="43"/>
  <c r="H20" i="43"/>
  <c r="G20" i="43"/>
  <c r="F20" i="43"/>
  <c r="H19" i="43"/>
  <c r="G19" i="43"/>
  <c r="F19" i="43"/>
  <c r="E19" i="43"/>
  <c r="D19" i="43"/>
  <c r="H13" i="43"/>
  <c r="G13" i="43"/>
  <c r="F13" i="43"/>
  <c r="E13" i="43"/>
  <c r="H12" i="43"/>
  <c r="H35" i="43" s="1"/>
  <c r="G12" i="43"/>
  <c r="F12" i="43"/>
  <c r="E12" i="43"/>
  <c r="D12" i="43"/>
  <c r="F35" i="43" l="1"/>
  <c r="D35" i="43"/>
  <c r="E36" i="43"/>
  <c r="G36" i="43"/>
  <c r="F116" i="43"/>
  <c r="G35" i="43"/>
  <c r="F185" i="43"/>
  <c r="D212" i="43"/>
  <c r="F36" i="43"/>
  <c r="D185" i="43"/>
  <c r="G185" i="43"/>
  <c r="E185" i="43"/>
  <c r="E116" i="43"/>
  <c r="H185" i="43"/>
  <c r="E212" i="43"/>
  <c r="H36" i="43"/>
  <c r="G116" i="43"/>
  <c r="G212" i="43"/>
  <c r="F212" i="43"/>
  <c r="E35" i="43"/>
  <c r="H116" i="43"/>
  <c r="H212" i="43"/>
</calcChain>
</file>

<file path=xl/sharedStrings.xml><?xml version="1.0" encoding="utf-8"?>
<sst xmlns="http://schemas.openxmlformats.org/spreadsheetml/2006/main" count="1592" uniqueCount="297">
  <si>
    <t>-</t>
  </si>
  <si>
    <t>Dunn-Edwards</t>
    <phoneticPr fontId="8"/>
  </si>
  <si>
    <t>DuluxGroup</t>
    <phoneticPr fontId="8"/>
  </si>
  <si>
    <t>VOC</t>
    <phoneticPr fontId="8"/>
  </si>
  <si>
    <t>Dunn-Edwards</t>
  </si>
  <si>
    <t>　NIPSEA</t>
    <phoneticPr fontId="8"/>
  </si>
  <si>
    <t>　DuluxGroup</t>
    <phoneticPr fontId="8"/>
  </si>
  <si>
    <t>-</t>
    <phoneticPr fontId="8"/>
  </si>
  <si>
    <t>JapanGroup</t>
    <phoneticPr fontId="8"/>
  </si>
  <si>
    <t>Scope1 data</t>
  </si>
  <si>
    <t>Scope2 data</t>
  </si>
  <si>
    <t>Scope3 data</t>
  </si>
  <si>
    <t>Scope1,2 data</t>
  </si>
  <si>
    <t>Scope1,2,3 data</t>
  </si>
  <si>
    <t>NIPSEA Group</t>
  </si>
  <si>
    <t>Japan Group</t>
  </si>
  <si>
    <t>Japan Group</t>
    <phoneticPr fontId="8"/>
  </si>
  <si>
    <t>category1</t>
  </si>
  <si>
    <t>category2</t>
  </si>
  <si>
    <t>category3</t>
  </si>
  <si>
    <t>category4</t>
  </si>
  <si>
    <t>category5</t>
  </si>
  <si>
    <t>category6</t>
  </si>
  <si>
    <t>category7</t>
  </si>
  <si>
    <t>category8</t>
  </si>
  <si>
    <t>category9</t>
  </si>
  <si>
    <t>category10</t>
  </si>
  <si>
    <t>category11</t>
  </si>
  <si>
    <t>category12</t>
  </si>
  <si>
    <t>category13</t>
  </si>
  <si>
    <t>category14</t>
  </si>
  <si>
    <t>category15</t>
  </si>
  <si>
    <t>Purchased goods and services</t>
  </si>
  <si>
    <t>Capital goods</t>
  </si>
  <si>
    <t>Fuel-and-energy-related activities</t>
    <phoneticPr fontId="8"/>
  </si>
  <si>
    <t>Upstream transportation and distribution</t>
  </si>
  <si>
    <t>Waste generated in operations</t>
  </si>
  <si>
    <t>Business travel</t>
  </si>
  <si>
    <t>Employee commuting</t>
  </si>
  <si>
    <t>Upstream leased assets</t>
  </si>
  <si>
    <t>Downstream transportation and distribution</t>
  </si>
  <si>
    <t>Processing of sold products</t>
  </si>
  <si>
    <t>Use of sold products</t>
  </si>
  <si>
    <t>Downstream leased assets</t>
  </si>
  <si>
    <t>Franchises</t>
  </si>
  <si>
    <t>Investments</t>
  </si>
  <si>
    <t>Other</t>
    <phoneticPr fontId="8"/>
  </si>
  <si>
    <t>Total</t>
    <phoneticPr fontId="8"/>
  </si>
  <si>
    <t>Franchises</t>
    <phoneticPr fontId="8"/>
  </si>
  <si>
    <t>Greenhouse gas emissions (Scope1, 2, 3)</t>
    <phoneticPr fontId="8"/>
  </si>
  <si>
    <t>Greenhouse gas emissions (Scope3)</t>
    <phoneticPr fontId="8"/>
  </si>
  <si>
    <t>End-of-life treatment of sold products</t>
    <phoneticPr fontId="8"/>
  </si>
  <si>
    <t xml:space="preserve">Energy consumption </t>
    <phoneticPr fontId="8"/>
  </si>
  <si>
    <t>Air pollution</t>
    <phoneticPr fontId="8"/>
  </si>
  <si>
    <t>Waste</t>
    <phoneticPr fontId="8"/>
  </si>
  <si>
    <t>Recovered (recycled, reused)</t>
    <phoneticPr fontId="8"/>
  </si>
  <si>
    <t>Non-recovered</t>
    <phoneticPr fontId="8"/>
  </si>
  <si>
    <t>Hazardous waste generated</t>
    <phoneticPr fontId="8"/>
  </si>
  <si>
    <t>Total waste generated</t>
    <phoneticPr fontId="8"/>
  </si>
  <si>
    <t>Water consumed</t>
    <phoneticPr fontId="8"/>
  </si>
  <si>
    <t>Water withdrawal</t>
    <phoneticPr fontId="8"/>
  </si>
  <si>
    <t>Dust emissions (t)</t>
  </si>
  <si>
    <t>Total phosphorus emissions (t)</t>
  </si>
  <si>
    <t>Total nitrogen emissions (t)</t>
  </si>
  <si>
    <t>(Unit: ML)</t>
    <phoneticPr fontId="8"/>
  </si>
  <si>
    <t>(Unit: t)</t>
    <phoneticPr fontId="8"/>
  </si>
  <si>
    <t>(Unit: GJ)</t>
    <phoneticPr fontId="8"/>
  </si>
  <si>
    <t>(Unit: t-CO2)</t>
    <phoneticPr fontId="8"/>
  </si>
  <si>
    <t>Environment</t>
  </si>
  <si>
    <t>Water</t>
    <phoneticPr fontId="8"/>
  </si>
  <si>
    <t>&lt;Diversity &amp; Inclusion&gt;</t>
    <phoneticPr fontId="8"/>
  </si>
  <si>
    <t>Global</t>
    <phoneticPr fontId="8"/>
  </si>
  <si>
    <t>Group Total</t>
    <phoneticPr fontId="8"/>
  </si>
  <si>
    <t>　Japan</t>
    <phoneticPr fontId="8"/>
  </si>
  <si>
    <t>　Asia (Except Japan)</t>
    <phoneticPr fontId="8"/>
  </si>
  <si>
    <t>　Americas</t>
    <phoneticPr fontId="8"/>
  </si>
  <si>
    <t>　Oceania</t>
    <phoneticPr fontId="8"/>
  </si>
  <si>
    <t>　Other</t>
    <phoneticPr fontId="9"/>
  </si>
  <si>
    <t>　NPHD (non-consolidated)</t>
    <phoneticPr fontId="8"/>
  </si>
  <si>
    <t>Ratio of female employees</t>
  </si>
  <si>
    <t>Ratio of female employees and managers</t>
    <phoneticPr fontId="8"/>
  </si>
  <si>
    <t>Ratio of women in managerial positions</t>
  </si>
  <si>
    <t>Ratio of employees taking childcare leave</t>
    <phoneticPr fontId="8"/>
  </si>
  <si>
    <t>Male</t>
  </si>
  <si>
    <t>Male</t>
    <phoneticPr fontId="8"/>
  </si>
  <si>
    <t>Female</t>
  </si>
  <si>
    <t>Female</t>
    <phoneticPr fontId="8"/>
  </si>
  <si>
    <t>Newly hired employees</t>
    <phoneticPr fontId="8"/>
  </si>
  <si>
    <t>Average age</t>
  </si>
  <si>
    <t>Average number of years worked</t>
  </si>
  <si>
    <t>Turnover</t>
    <phoneticPr fontId="8"/>
  </si>
  <si>
    <t>Ratio of full employees leaving the company at their own discretion</t>
    <phoneticPr fontId="8"/>
  </si>
  <si>
    <t>Ratio of employees with disabilities</t>
    <phoneticPr fontId="8"/>
  </si>
  <si>
    <t>Employees with disabilities</t>
    <phoneticPr fontId="8"/>
  </si>
  <si>
    <t>Non-regular employee</t>
    <phoneticPr fontId="8"/>
  </si>
  <si>
    <t>Monthly average overtime working hours</t>
    <phoneticPr fontId="8"/>
  </si>
  <si>
    <t>Non-managerial employees (regular employees)</t>
    <phoneticPr fontId="8"/>
  </si>
  <si>
    <t>Frequency rate of lost time injury accidents</t>
  </si>
  <si>
    <t>Number of workplace accidents</t>
  </si>
  <si>
    <t>Occupational accident frequency rate</t>
  </si>
  <si>
    <t>Social contribution activities</t>
  </si>
  <si>
    <t>ESG Data</t>
    <phoneticPr fontId="8"/>
  </si>
  <si>
    <t>Governance</t>
  </si>
  <si>
    <t>The data collection period for the Board of Directors, each Committee, and Meeting of Independent Directors corresponds to the tenure of office for the Directors (the period after the general meeting of shareholder in March and before the general meeting of shareholders in the following March).</t>
  </si>
  <si>
    <t>The data collection period for the Executive Officers and involvement in policy-making corresponds to the accounting period of NPHD (January-December).</t>
  </si>
  <si>
    <t>Board of Directors</t>
  </si>
  <si>
    <t>FY2017</t>
  </si>
  <si>
    <t>FY2018</t>
  </si>
  <si>
    <t>FY2019</t>
  </si>
  <si>
    <t>FY2020</t>
  </si>
  <si>
    <t>FY2021</t>
  </si>
  <si>
    <t>FY2022</t>
    <phoneticPr fontId="8"/>
  </si>
  <si>
    <t>Attendance rates at Board of Directors meetings (average) (Unit: %)</t>
    <phoneticPr fontId="8"/>
  </si>
  <si>
    <t>Number of Directors of the Board (Unit: people)</t>
    <phoneticPr fontId="8"/>
  </si>
  <si>
    <t>9 (*1)</t>
    <phoneticPr fontId="8"/>
  </si>
  <si>
    <t>Ratio of Independent Directors of the Board (Unit: %)</t>
    <phoneticPr fontId="8"/>
  </si>
  <si>
    <t>Ratio of female Directors of the Board (Unit: %)</t>
    <phoneticPr fontId="8"/>
  </si>
  <si>
    <t>Number of Directors aged 70 or over  (Unit: people) 
*Calculated based on full age at time of appointment</t>
    <phoneticPr fontId="8"/>
  </si>
  <si>
    <t>*1: One Director resigned on April 28, 2021.</t>
    <phoneticPr fontId="8"/>
  </si>
  <si>
    <t>Committees and Independent Directors of the Board Meeting</t>
  </si>
  <si>
    <t xml:space="preserve">  -Nominating Committee*</t>
    <phoneticPr fontId="8"/>
  </si>
  <si>
    <t>Attendance rates (average) (Unit: %)</t>
    <phoneticPr fontId="8"/>
  </si>
  <si>
    <t>Ratio of females (Unit: %)</t>
    <phoneticPr fontId="8"/>
  </si>
  <si>
    <t>Executive Officers</t>
  </si>
  <si>
    <t>Ratio of female Executive Officers (Unit: %)</t>
    <phoneticPr fontId="8"/>
  </si>
  <si>
    <t>Ratio of female Corporate Officers (Unit: %)</t>
    <phoneticPr fontId="8"/>
  </si>
  <si>
    <t>Ratio of female Executive Officers/Corporate Officers (Unit: %)</t>
    <phoneticPr fontId="8"/>
  </si>
  <si>
    <t>Involvement in Policy-Making</t>
  </si>
  <si>
    <t>Amount of political contributions (Unit: Yen)</t>
    <phoneticPr fontId="8"/>
  </si>
  <si>
    <t>*As far as can be discerned, within Japan</t>
  </si>
  <si>
    <t>(Unit: people)</t>
  </si>
  <si>
    <t>(Unit: %)</t>
  </si>
  <si>
    <t>(Unit: age)</t>
  </si>
  <si>
    <t>(Unit: year)</t>
  </si>
  <si>
    <t>(Unit: hour)</t>
  </si>
  <si>
    <t>(Unit: number)</t>
  </si>
  <si>
    <t xml:space="preserve">  -Compensation Committee*</t>
    <phoneticPr fontId="8"/>
  </si>
  <si>
    <t xml:space="preserve">  -Audit Committee*</t>
    <phoneticPr fontId="8"/>
  </si>
  <si>
    <t xml:space="preserve">  -Independent Directors of the Board Meeting*</t>
    <phoneticPr fontId="8"/>
  </si>
  <si>
    <t>FY2022</t>
  </si>
  <si>
    <t xml:space="preserve">Working environment (industrial accidents, harassment, discrimination, etc.) </t>
    <phoneticPr fontId="8"/>
  </si>
  <si>
    <t>Loss of assets/Leakage of information
(conflict of interest, embezzlement, illegal use of data, etc.)</t>
    <phoneticPr fontId="8"/>
  </si>
  <si>
    <t>Accounting fraud</t>
    <phoneticPr fontId="8"/>
  </si>
  <si>
    <t xml:space="preserve">Violations of laws and regulations
(anti-trust law violations, insider trading, bribery, business laws violations, etc.) </t>
    <phoneticPr fontId="8"/>
  </si>
  <si>
    <t>Others</t>
    <phoneticPr fontId="8"/>
  </si>
  <si>
    <t>Whistleblowing reports</t>
  </si>
  <si>
    <t>DuluxGroup*</t>
    <phoneticPr fontId="8"/>
  </si>
  <si>
    <t>*1 Excluding Cromology</t>
    <phoneticPr fontId="8"/>
  </si>
  <si>
    <t>*2 Excluding Cromology</t>
    <phoneticPr fontId="8"/>
  </si>
  <si>
    <t>*1 From FY2019 to FY2021, only new graduate hires. For FY2022, includes the number of mid-career hires.</t>
    <phoneticPr fontId="8"/>
  </si>
  <si>
    <t xml:space="preserve">*2 The number of employees of NPHD, which was previously included in the Japan segment, has been separately presented as NPHD (non-consolidated) since FY2021. </t>
    <phoneticPr fontId="8"/>
  </si>
  <si>
    <r>
      <t>Number of employees (regular employee)</t>
    </r>
    <r>
      <rPr>
        <b/>
        <vertAlign val="superscript"/>
        <sz val="11"/>
        <rFont val="Meiryo UI"/>
        <family val="3"/>
        <charset val="128"/>
      </rPr>
      <t>*1</t>
    </r>
    <phoneticPr fontId="8"/>
  </si>
  <si>
    <t>Water discharge</t>
    <phoneticPr fontId="8"/>
  </si>
  <si>
    <t>FY2023</t>
    <phoneticPr fontId="8"/>
  </si>
  <si>
    <t>7(*1)</t>
    <phoneticPr fontId="8"/>
  </si>
  <si>
    <t>ESG data</t>
    <phoneticPr fontId="8"/>
  </si>
  <si>
    <t>As of December 31, 2023</t>
    <phoneticPr fontId="23"/>
  </si>
  <si>
    <t>FY2023</t>
  </si>
  <si>
    <r>
      <t>Scope3 data</t>
    </r>
    <r>
      <rPr>
        <vertAlign val="superscript"/>
        <sz val="11"/>
        <rFont val="Meiryo UI"/>
        <family val="3"/>
        <charset val="128"/>
      </rPr>
      <t>*1</t>
    </r>
    <phoneticPr fontId="23"/>
  </si>
  <si>
    <r>
      <t>DuluxGroup</t>
    </r>
    <r>
      <rPr>
        <vertAlign val="superscript"/>
        <sz val="11"/>
        <rFont val="Meiryo UI"/>
        <family val="3"/>
        <charset val="128"/>
      </rPr>
      <t>*2</t>
    </r>
    <phoneticPr fontId="8"/>
  </si>
  <si>
    <t>Scope3 data (excludes Europe)</t>
  </si>
  <si>
    <t>*1 Including China and Turkey only (90% of NIPSEA production)</t>
    <phoneticPr fontId="23"/>
  </si>
  <si>
    <t>*2 Including Cromology and JUB from FY2022</t>
    <phoneticPr fontId="23"/>
  </si>
  <si>
    <t>DuluxGroup (excluding Europe)</t>
  </si>
  <si>
    <t>NIPSEA Group*</t>
    <phoneticPr fontId="8"/>
  </si>
  <si>
    <t>* Including China and Turkey only (90% of NIPSEA production)</t>
    <phoneticPr fontId="8"/>
  </si>
  <si>
    <t>* Including Cromology and JUB from FY2022</t>
    <phoneticPr fontId="23"/>
  </si>
  <si>
    <t>-</t>
    <phoneticPr fontId="23"/>
  </si>
  <si>
    <t>NOx</t>
    <phoneticPr fontId="1"/>
  </si>
  <si>
    <t>SOx</t>
    <phoneticPr fontId="1"/>
  </si>
  <si>
    <r>
      <t>DuluxGroup</t>
    </r>
    <r>
      <rPr>
        <b/>
        <vertAlign val="superscript"/>
        <sz val="11"/>
        <rFont val="Meiryo UI"/>
        <family val="3"/>
        <charset val="128"/>
      </rPr>
      <t>*</t>
    </r>
    <phoneticPr fontId="8"/>
  </si>
  <si>
    <t>Nox</t>
    <phoneticPr fontId="23"/>
  </si>
  <si>
    <t>Sox</t>
    <phoneticPr fontId="23"/>
  </si>
  <si>
    <r>
      <t>DuluxGroup</t>
    </r>
    <r>
      <rPr>
        <b/>
        <vertAlign val="superscript"/>
        <sz val="11"/>
        <rFont val="Meiryo UI"/>
        <family val="3"/>
        <charset val="128"/>
      </rPr>
      <t>*</t>
    </r>
    <phoneticPr fontId="23"/>
  </si>
  <si>
    <t>Total waste generated</t>
  </si>
  <si>
    <t>Recovered (recycled, reused)</t>
  </si>
  <si>
    <t>Hazardous waste generated</t>
  </si>
  <si>
    <t>Water discharge detail</t>
    <phoneticPr fontId="1"/>
  </si>
  <si>
    <t>(Unit: ML)</t>
    <phoneticPr fontId="1"/>
  </si>
  <si>
    <t>Japan Group</t>
    <phoneticPr fontId="1"/>
  </si>
  <si>
    <t>Sewer</t>
    <phoneticPr fontId="1"/>
  </si>
  <si>
    <t>Ordinary river</t>
    <phoneticPr fontId="1"/>
  </si>
  <si>
    <t>Ocean</t>
    <phoneticPr fontId="1"/>
  </si>
  <si>
    <t>Surface water</t>
    <phoneticPr fontId="1"/>
  </si>
  <si>
    <t>Groundwater</t>
    <phoneticPr fontId="1"/>
  </si>
  <si>
    <t>Produced water</t>
    <phoneticPr fontId="1"/>
  </si>
  <si>
    <t>Third-party water</t>
    <phoneticPr fontId="1"/>
  </si>
  <si>
    <t>Japan group</t>
    <phoneticPr fontId="1"/>
  </si>
  <si>
    <t>Water withdrawal detail</t>
    <phoneticPr fontId="1"/>
  </si>
  <si>
    <t>(Unit: 1,000 m3)</t>
    <phoneticPr fontId="1"/>
  </si>
  <si>
    <t>Tap water</t>
    <phoneticPr fontId="1"/>
  </si>
  <si>
    <t>Industrial use water</t>
    <phoneticPr fontId="1"/>
  </si>
  <si>
    <t>Lead compounds</t>
    <phoneticPr fontId="1"/>
  </si>
  <si>
    <t>(Unit: kg)</t>
    <phoneticPr fontId="1"/>
  </si>
  <si>
    <t>Use of lead compounds by year</t>
    <phoneticPr fontId="1"/>
  </si>
  <si>
    <t>Leakage accidents</t>
    <phoneticPr fontId="1"/>
  </si>
  <si>
    <t>(Unit: number)</t>
    <phoneticPr fontId="1"/>
  </si>
  <si>
    <t xml:space="preserve">Leakage accidents (On the premises)	</t>
    <phoneticPr fontId="1"/>
  </si>
  <si>
    <t>Leakage accidents (Outside the premises)</t>
    <phoneticPr fontId="1"/>
  </si>
  <si>
    <t>Leakage accidents (During transportation)</t>
    <phoneticPr fontId="1"/>
  </si>
  <si>
    <t>Other</t>
    <phoneticPr fontId="1"/>
  </si>
  <si>
    <t>COD (load / 1,000 tons product weight)</t>
    <phoneticPr fontId="1"/>
  </si>
  <si>
    <t>Social</t>
    <phoneticPr fontId="23"/>
  </si>
  <si>
    <t>*1 As of December 31, 2023</t>
    <phoneticPr fontId="8"/>
  </si>
  <si>
    <t>Total number of employees</t>
    <phoneticPr fontId="23"/>
  </si>
  <si>
    <t>Total number of managers</t>
    <phoneticPr fontId="23"/>
  </si>
  <si>
    <r>
      <t>DuluxGroup</t>
    </r>
    <r>
      <rPr>
        <b/>
        <vertAlign val="superscript"/>
        <sz val="11"/>
        <rFont val="Meiryo UI"/>
        <family val="3"/>
        <charset val="128"/>
      </rPr>
      <t>*1</t>
    </r>
    <phoneticPr fontId="8"/>
  </si>
  <si>
    <r>
      <t>Dunn-Edwards</t>
    </r>
    <r>
      <rPr>
        <b/>
        <vertAlign val="superscript"/>
        <sz val="11"/>
        <rFont val="Meiryo UI"/>
        <family val="3"/>
        <charset val="128"/>
      </rPr>
      <t>*2</t>
    </r>
    <phoneticPr fontId="8"/>
  </si>
  <si>
    <t>*2 Calculation method: Number of people taking childcare leave ÷ number of people eligible for taking childcare leave However, all employees are eligible for childcare leave at Dunn-Edwards.</t>
    <phoneticPr fontId="8"/>
  </si>
  <si>
    <r>
      <t>Japan Group</t>
    </r>
    <r>
      <rPr>
        <b/>
        <vertAlign val="superscript"/>
        <sz val="11"/>
        <rFont val="Meiryo UI"/>
        <family val="3"/>
        <charset val="128"/>
      </rPr>
      <t>*1</t>
    </r>
    <phoneticPr fontId="8"/>
  </si>
  <si>
    <r>
      <t>DuluxGroup</t>
    </r>
    <r>
      <rPr>
        <b/>
        <vertAlign val="superscript"/>
        <sz val="11"/>
        <rFont val="Meiryo UI"/>
        <family val="3"/>
        <charset val="128"/>
      </rPr>
      <t>*2</t>
    </r>
    <phoneticPr fontId="8"/>
  </si>
  <si>
    <r>
      <t>Total</t>
    </r>
    <r>
      <rPr>
        <b/>
        <vertAlign val="superscript"/>
        <sz val="11"/>
        <rFont val="Meiryo UI"/>
        <family val="3"/>
        <charset val="128"/>
      </rPr>
      <t>*3</t>
    </r>
    <phoneticPr fontId="8"/>
  </si>
  <si>
    <t>Japan Group</t>
    <phoneticPr fontId="23"/>
  </si>
  <si>
    <t>Non-managerial employees (regular employees)</t>
  </si>
  <si>
    <t>NIPSEA Group</t>
    <phoneticPr fontId="23"/>
  </si>
  <si>
    <t>Employee satisfaction levels</t>
    <phoneticPr fontId="8"/>
  </si>
  <si>
    <t>(Unit: %)</t>
    <phoneticPr fontId="23"/>
  </si>
  <si>
    <t>DuluxGroup</t>
    <phoneticPr fontId="23"/>
  </si>
  <si>
    <t>Dunn-Edwards</t>
    <phoneticPr fontId="23"/>
  </si>
  <si>
    <r>
      <t>Gender pay gap (Ratio of women's wages to men's wages)</t>
    </r>
    <r>
      <rPr>
        <b/>
        <vertAlign val="superscript"/>
        <sz val="11"/>
        <rFont val="Meiryo UI"/>
        <family val="3"/>
        <charset val="128"/>
      </rPr>
      <t>*1</t>
    </r>
    <phoneticPr fontId="23"/>
  </si>
  <si>
    <r>
      <rPr>
        <b/>
        <sz val="11"/>
        <rFont val="Meiryo UI"/>
        <family val="3"/>
        <charset val="128"/>
      </rPr>
      <t>Nippon Paint Automotive Coatings</t>
    </r>
    <r>
      <rPr>
        <vertAlign val="superscript"/>
        <sz val="11"/>
        <rFont val="Meiryo UI"/>
        <family val="3"/>
        <charset val="128"/>
      </rPr>
      <t>*2</t>
    </r>
    <phoneticPr fontId="23"/>
  </si>
  <si>
    <t xml:space="preserve"> Total </t>
  </si>
  <si>
    <t xml:space="preserve"> Full-time employees </t>
    <phoneticPr fontId="23"/>
  </si>
  <si>
    <t xml:space="preserve"> Temporaly or part-time employees</t>
    <phoneticPr fontId="23"/>
  </si>
  <si>
    <t xml:space="preserve"> Full-time manager</t>
  </si>
  <si>
    <t>Nippon Paint Industrial Coatings</t>
    <phoneticPr fontId="23"/>
  </si>
  <si>
    <t xml:space="preserve"> Temporaly or part-time employees</t>
  </si>
  <si>
    <t>Nippon Paint</t>
    <phoneticPr fontId="23"/>
  </si>
  <si>
    <r>
      <t>Nippon Paint Corporate Solutions</t>
    </r>
    <r>
      <rPr>
        <vertAlign val="superscript"/>
        <sz val="11"/>
        <rFont val="Meiryo UI"/>
        <family val="3"/>
        <charset val="128"/>
      </rPr>
      <t>*3</t>
    </r>
    <phoneticPr fontId="23"/>
  </si>
  <si>
    <t>*1 Women's wages relative to men's (indexed to100)</t>
    <phoneticPr fontId="23"/>
  </si>
  <si>
    <t>*2 Since the proportion of men among relatively high-wage re-employed individuals is high, within temporarily or part-time employees.</t>
    <phoneticPr fontId="23"/>
  </si>
  <si>
    <t>*3 Since the proportion of men in managerial positions is high.</t>
    <phoneticPr fontId="23"/>
  </si>
  <si>
    <t>Japan Group*</t>
    <phoneticPr fontId="23"/>
  </si>
  <si>
    <t>* Nippon Paint Corporate Solutions employees (including those seconded to PC)</t>
    <phoneticPr fontId="8"/>
  </si>
  <si>
    <t>&lt;Occupational safety and health&gt;</t>
    <phoneticPr fontId="1"/>
  </si>
  <si>
    <t>Process safety incidents (Tier 1 and 2)</t>
    <phoneticPr fontId="8"/>
  </si>
  <si>
    <t>Lost workday case rate (per 200,000 hours)</t>
  </si>
  <si>
    <t>Recordable case rate (per 200,000 hours)</t>
  </si>
  <si>
    <t>Number of work-related fatalities (employee)</t>
  </si>
  <si>
    <t>Number of work-related fatalities (contractor)</t>
  </si>
  <si>
    <r>
      <t>DuluxGroup</t>
    </r>
    <r>
      <rPr>
        <vertAlign val="superscript"/>
        <sz val="11"/>
        <rFont val="Meiryo UI"/>
        <family val="3"/>
        <charset val="128"/>
      </rPr>
      <t>※</t>
    </r>
    <phoneticPr fontId="23"/>
  </si>
  <si>
    <t>Total</t>
    <phoneticPr fontId="23"/>
  </si>
  <si>
    <t>* Including Cromology and JUB from FY2022</t>
    <phoneticPr fontId="8"/>
  </si>
  <si>
    <t>Safety and health education</t>
    <phoneticPr fontId="23"/>
  </si>
  <si>
    <t>Number of employee who get a safety and health education</t>
    <phoneticPr fontId="1"/>
  </si>
  <si>
    <t>(Per 1,000,000 hrs)</t>
    <phoneticPr fontId="23"/>
  </si>
  <si>
    <t>Nippon Paint Holdings</t>
    <phoneticPr fontId="1"/>
  </si>
  <si>
    <t>Manufacturing industry average</t>
    <phoneticPr fontId="1"/>
  </si>
  <si>
    <t>Chemical industry average</t>
    <phoneticPr fontId="1"/>
  </si>
  <si>
    <t>Japan Chemical Industry Association average</t>
    <phoneticPr fontId="1"/>
  </si>
  <si>
    <t>Serious accidents</t>
    <phoneticPr fontId="1"/>
  </si>
  <si>
    <t>Lost time injury accidents</t>
    <phoneticPr fontId="1"/>
  </si>
  <si>
    <t>Non-lost time injury accidents</t>
    <phoneticPr fontId="1"/>
  </si>
  <si>
    <t>Number of accidents by employment type</t>
    <phoneticPr fontId="23"/>
  </si>
  <si>
    <t>Full-time employees</t>
    <phoneticPr fontId="1"/>
  </si>
  <si>
    <t>Others (contractors and temporary staff)</t>
    <phoneticPr fontId="1"/>
  </si>
  <si>
    <t>&lt;Growth with Communities&gt;</t>
  </si>
  <si>
    <t>Global</t>
  </si>
  <si>
    <t>Funds used (million USD)</t>
  </si>
  <si>
    <t>&gt; 14.60</t>
  </si>
  <si>
    <t>&gt; 7.08</t>
  </si>
  <si>
    <t>&gt; 7.75</t>
  </si>
  <si>
    <t>Monetary donation to beneficiaries (USD)</t>
    <phoneticPr fontId="23"/>
  </si>
  <si>
    <t>&gt; 960,000</t>
    <phoneticPr fontId="23"/>
  </si>
  <si>
    <t>Time spent (hour)</t>
  </si>
  <si>
    <t>&gt; 170,000</t>
  </si>
  <si>
    <t>&gt; 61,000</t>
  </si>
  <si>
    <t>&gt; 125,000</t>
  </si>
  <si>
    <t>&gt; 180,000</t>
    <phoneticPr fontId="23"/>
  </si>
  <si>
    <t>Employees and volunteers who participated (people)</t>
  </si>
  <si>
    <t>&gt; 9,800</t>
  </si>
  <si>
    <t>&gt; 2,100</t>
  </si>
  <si>
    <t>&gt; 33,000</t>
  </si>
  <si>
    <t>Paint used (million liter)</t>
  </si>
  <si>
    <t>&gt; 1.74</t>
  </si>
  <si>
    <t>&gt; 0.64</t>
  </si>
  <si>
    <t>&gt; 0.24</t>
  </si>
  <si>
    <t>&gt; 0.46</t>
    <phoneticPr fontId="23"/>
  </si>
  <si>
    <t>People impacted (million people)</t>
  </si>
  <si>
    <t>&gt; 5.33</t>
  </si>
  <si>
    <t>&gt; 0.29</t>
  </si>
  <si>
    <t>&gt; 10.65</t>
  </si>
  <si>
    <t>&gt; 15.07</t>
    <phoneticPr fontId="23"/>
  </si>
  <si>
    <t>*1 Expenses related to the operation of social contribution activities</t>
  </si>
  <si>
    <t>*2 The scope of coverage: Japan Group, NIPSEA Group, DuluxGroup (including Cromology and JUB beginning in FY2022), Dunn-Edwards</t>
  </si>
  <si>
    <t>FY2024</t>
    <phoneticPr fontId="8"/>
  </si>
  <si>
    <t>As of March 31, 2025</t>
    <phoneticPr fontId="8"/>
  </si>
  <si>
    <t>Number of Board of Directors meetings held annually (Unit: meetings)</t>
    <phoneticPr fontId="8"/>
  </si>
  <si>
    <t>Average term of Directors (Unit: year) 
*Calculated based on tenure at the time of appointment</t>
    <phoneticPr fontId="8"/>
  </si>
  <si>
    <t>Number of meetings held annually (unit: meetings)</t>
    <phoneticPr fontId="8"/>
  </si>
  <si>
    <t>In March 2020, the Company shifted to a Company with a Nominating Committee, etc. and established the Nominating, Compensation, and Audit Committees.</t>
    <phoneticPr fontId="8"/>
  </si>
  <si>
    <t>*In March 2020, the Company shifted to a Company with a Nominating Committee, etc. and established the Nominating, Compensation, and Audit Committees.</t>
    <phoneticPr fontId="8"/>
  </si>
  <si>
    <t>*Of the six Compensation Committee meetings held during the period under review, one focused solely on an agenda in which Mr. Goh Hup Jin and Mr. Masayoshi Nakamura had a specific interest. As a result, this particular meeting is not counted in the number of Compensation Committee meetings attended by these Directors.</t>
    <phoneticPr fontId="8"/>
  </si>
  <si>
    <t>Number of meetings held annually (Unit: meetings)</t>
    <phoneticPr fontId="8"/>
  </si>
  <si>
    <t>*The Independent Directors of the Board Meeting, established in April 2021, is a voluntary body consisting solely of independent directors.</t>
    <phoneticPr fontId="8"/>
  </si>
  <si>
    <t>*Case numbers for FY2020 and FY2021 represent data collected exclusively from Japan Group.</t>
    <phoneticPr fontId="8"/>
  </si>
  <si>
    <t>&gt; 9,300</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</si>
</sst>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
    <numFmt numFmtId="177" formatCode="0.0_ "/>
    <numFmt numFmtId="178" formatCode="#,##0.0_);[Red]\(#,##0.0\)"/>
    <numFmt numFmtId="179" formatCode="0_);[Red]\(0\)"/>
    <numFmt numFmtId="180" formatCode="0.0_);[Red]\(0.0\)"/>
    <numFmt numFmtId="181" formatCode="#,##0.0_ "/>
    <numFmt numFmtId="182" formatCode="0_ "/>
    <numFmt numFmtId="183" formatCode="#,##0_);[Red]\(#,##0\)"/>
    <numFmt numFmtId="184" formatCode="#,##0_ "/>
    <numFmt numFmtId="185" formatCode="#,##0.000000_);[Red]\(#,##0.000000\)"/>
    <numFmt numFmtId="186" formatCode="#,##0_ ;[Red]\-#,##0\ "/>
    <numFmt numFmtId="187" formatCode="#,##0.0_ ;[Red]\-#,##0.0\ "/>
    <numFmt numFmtId="188" formatCode="#,##0.00_ ;[Red]\-#,##0.00\ "/>
    <numFmt numFmtId="189" formatCode="0.0000_);[Red]\(0.0000\)"/>
    <numFmt numFmtId="190" formatCode="#,##0.00_);[Red]\(#,##0.00\)"/>
    <numFmt numFmtId="191" formatCode="0.00_);[Red]\(0.00\)"/>
    <numFmt numFmtId="192" formatCode="0.0%"/>
    <numFmt numFmtId="193" formatCode="_-* #,##0.00_-;\-* #,##0.00_-;_-* &quot;-&quot;??_-;_-@_-"/>
    <numFmt numFmtId="194" formatCode="_-* #,##0_-;\-* #,##0_-;_-* &quot;-&quot;??_-;_-@_-"/>
    <numFmt numFmtId="195" formatCode="0.000"/>
    <numFmt numFmtId="196" formatCode="0.0"/>
  </numFmts>
  <fonts count="27" x14ac:knownFonts="1">
    <font>
      <sz val="10"/>
      <name val="Arial"/>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name val="Arial"/>
      <family val="2"/>
      <charset val="186"/>
    </font>
    <font>
      <sz val="10"/>
      <name val="Arial"/>
      <family val="2"/>
    </font>
    <font>
      <sz val="6"/>
      <name val="ＭＳ Ｐゴシック"/>
      <family val="3"/>
      <charset val="128"/>
    </font>
    <font>
      <sz val="6"/>
      <name val="Meiryo UI"/>
      <family val="2"/>
      <charset val="128"/>
    </font>
    <font>
      <sz val="10"/>
      <name val="Meiryo UI"/>
      <family val="3"/>
      <charset val="128"/>
    </font>
    <font>
      <b/>
      <sz val="10"/>
      <name val="Meiryo UI"/>
      <family val="3"/>
      <charset val="128"/>
    </font>
    <font>
      <b/>
      <sz val="16"/>
      <name val="Meiryo UI"/>
      <family val="3"/>
      <charset val="128"/>
    </font>
    <font>
      <b/>
      <sz val="22"/>
      <name val="Meiryo UI"/>
      <family val="3"/>
      <charset val="128"/>
    </font>
    <font>
      <sz val="11"/>
      <name val="Meiryo UI"/>
      <family val="3"/>
      <charset val="128"/>
    </font>
    <font>
      <sz val="12"/>
      <name val="Meiryo UI"/>
      <family val="3"/>
      <charset val="128"/>
    </font>
    <font>
      <b/>
      <sz val="11"/>
      <name val="Meiryo UI"/>
      <family val="3"/>
      <charset val="128"/>
    </font>
    <font>
      <b/>
      <vertAlign val="superscript"/>
      <sz val="11"/>
      <name val="Meiryo UI"/>
      <family val="3"/>
      <charset val="128"/>
    </font>
    <font>
      <vertAlign val="superscript"/>
      <sz val="11"/>
      <name val="Meiryo UI"/>
      <family val="3"/>
      <charset val="128"/>
    </font>
    <font>
      <b/>
      <sz val="10"/>
      <name val="Arial"/>
      <family val="2"/>
    </font>
    <font>
      <sz val="10"/>
      <color rgb="FFFF0000"/>
      <name val="Meiryo UI"/>
      <family val="3"/>
      <charset val="128"/>
    </font>
    <font>
      <sz val="10"/>
      <color rgb="FF0070C0"/>
      <name val="Meiryo UI"/>
      <family val="3"/>
      <charset val="128"/>
    </font>
    <font>
      <sz val="10"/>
      <color theme="1"/>
      <name val="Meiryo UI"/>
      <family val="3"/>
      <charset val="128"/>
    </font>
    <font>
      <sz val="6"/>
      <name val="ＭＳ Ｐゴシック"/>
      <family val="2"/>
      <charset val="128"/>
      <scheme val="minor"/>
    </font>
    <font>
      <sz val="11"/>
      <color theme="1"/>
      <name val="Meiryo UI"/>
      <family val="3"/>
      <charset val="128"/>
    </font>
    <font>
      <b/>
      <i/>
      <sz val="11"/>
      <name val="Meiryo UI"/>
      <family val="3"/>
      <charset val="128"/>
    </font>
    <font>
      <b/>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5">
    <xf numFmtId="0" fontId="0" fillId="0" borderId="0"/>
    <xf numFmtId="0" fontId="6" fillId="0" borderId="0"/>
    <xf numFmtId="0" fontId="7" fillId="0" borderId="0"/>
    <xf numFmtId="0" fontId="5"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7" fillId="0" borderId="0"/>
    <xf numFmtId="0" fontId="7" fillId="0" borderId="0"/>
    <xf numFmtId="0" fontId="1" fillId="0" borderId="0">
      <alignment vertical="center"/>
    </xf>
    <xf numFmtId="9" fontId="1" fillId="0" borderId="0" applyFont="0" applyFill="0" applyBorder="0" applyAlignment="0" applyProtection="0">
      <alignment vertical="center"/>
    </xf>
    <xf numFmtId="193" fontId="1" fillId="0" borderId="0" applyFont="0" applyFill="0" applyBorder="0" applyAlignment="0" applyProtection="0"/>
    <xf numFmtId="0" fontId="1" fillId="0" borderId="0">
      <alignment vertical="center"/>
    </xf>
  </cellStyleXfs>
  <cellXfs count="246">
    <xf numFmtId="0" fontId="0" fillId="0" borderId="0" xfId="0"/>
    <xf numFmtId="3" fontId="10" fillId="2" borderId="1" xfId="3" applyNumberFormat="1" applyFont="1" applyFill="1" applyBorder="1" applyAlignment="1">
      <alignment horizontal="center" vertical="center"/>
    </xf>
    <xf numFmtId="0" fontId="11" fillId="2" borderId="0" xfId="3" applyFont="1" applyFill="1" applyAlignment="1">
      <alignment horizontal="left" vertical="center"/>
    </xf>
    <xf numFmtId="0" fontId="16" fillId="2" borderId="0" xfId="3" applyFont="1" applyFill="1" applyAlignment="1">
      <alignment horizontal="left" vertical="center"/>
    </xf>
    <xf numFmtId="0" fontId="10" fillId="0" borderId="0" xfId="2" applyFont="1"/>
    <xf numFmtId="0" fontId="10" fillId="0" borderId="1" xfId="2" applyFont="1" applyBorder="1"/>
    <xf numFmtId="0" fontId="13" fillId="2" borderId="0" xfId="2" applyFont="1" applyFill="1"/>
    <xf numFmtId="0" fontId="11" fillId="3" borderId="1" xfId="2" applyFont="1" applyFill="1" applyBorder="1" applyAlignment="1">
      <alignment horizontal="center" vertical="center"/>
    </xf>
    <xf numFmtId="0" fontId="10" fillId="2" borderId="0" xfId="2" applyFont="1" applyFill="1" applyAlignment="1">
      <alignment horizontal="right" vertical="center"/>
    </xf>
    <xf numFmtId="0" fontId="14" fillId="0" borderId="1" xfId="3" applyFont="1" applyBorder="1">
      <alignment vertical="center"/>
    </xf>
    <xf numFmtId="0" fontId="10" fillId="0" borderId="0" xfId="2" applyFont="1" applyAlignment="1">
      <alignment horizontal="right" vertical="center"/>
    </xf>
    <xf numFmtId="182" fontId="10" fillId="2" borderId="1" xfId="2" applyNumberFormat="1" applyFont="1" applyFill="1" applyBorder="1" applyAlignment="1">
      <alignment vertical="center"/>
    </xf>
    <xf numFmtId="0" fontId="10" fillId="3" borderId="1" xfId="2" applyFont="1" applyFill="1" applyBorder="1"/>
    <xf numFmtId="0" fontId="12" fillId="2" borderId="0" xfId="2" applyFont="1" applyFill="1"/>
    <xf numFmtId="0" fontId="10" fillId="2" borderId="0" xfId="2" applyFont="1" applyFill="1" applyAlignment="1">
      <alignment vertical="center"/>
    </xf>
    <xf numFmtId="0" fontId="10" fillId="2" borderId="1" xfId="2" applyFont="1" applyFill="1" applyBorder="1" applyAlignment="1">
      <alignment vertical="center" wrapText="1"/>
    </xf>
    <xf numFmtId="177" fontId="10" fillId="2" borderId="1" xfId="2" applyNumberFormat="1" applyFont="1" applyFill="1" applyBorder="1" applyAlignment="1">
      <alignment vertical="center"/>
    </xf>
    <xf numFmtId="0" fontId="10" fillId="2" borderId="0" xfId="2" applyFont="1" applyFill="1" applyAlignment="1">
      <alignment vertical="center" wrapText="1"/>
    </xf>
    <xf numFmtId="0" fontId="10" fillId="2" borderId="1" xfId="2" applyFont="1" applyFill="1" applyBorder="1"/>
    <xf numFmtId="177" fontId="10" fillId="2" borderId="1" xfId="2" applyNumberFormat="1" applyFont="1" applyFill="1" applyBorder="1"/>
    <xf numFmtId="182" fontId="10" fillId="2" borderId="1" xfId="2" applyNumberFormat="1" applyFont="1" applyFill="1" applyBorder="1"/>
    <xf numFmtId="179" fontId="10" fillId="2" borderId="1" xfId="2" applyNumberFormat="1" applyFont="1" applyFill="1" applyBorder="1"/>
    <xf numFmtId="182" fontId="10" fillId="2" borderId="1" xfId="2" applyNumberFormat="1" applyFont="1" applyFill="1" applyBorder="1" applyAlignment="1">
      <alignment horizontal="right"/>
    </xf>
    <xf numFmtId="0" fontId="10" fillId="2" borderId="0" xfId="2" applyFont="1" applyFill="1"/>
    <xf numFmtId="177" fontId="10" fillId="2" borderId="0" xfId="2" applyNumberFormat="1" applyFont="1" applyFill="1"/>
    <xf numFmtId="179" fontId="10" fillId="2" borderId="1" xfId="3" applyNumberFormat="1" applyFont="1" applyFill="1" applyBorder="1" applyAlignment="1">
      <alignment horizontal="right" vertical="center"/>
    </xf>
    <xf numFmtId="177" fontId="10" fillId="2" borderId="0" xfId="2" applyNumberFormat="1" applyFont="1" applyFill="1" applyAlignment="1">
      <alignment vertical="center"/>
    </xf>
    <xf numFmtId="0" fontId="11" fillId="2" borderId="0" xfId="2" applyFont="1" applyFill="1"/>
    <xf numFmtId="180" fontId="10" fillId="2" borderId="1" xfId="2" applyNumberFormat="1" applyFont="1" applyFill="1" applyBorder="1"/>
    <xf numFmtId="0" fontId="16" fillId="4" borderId="0" xfId="3" applyFont="1" applyFill="1" applyAlignment="1">
      <alignment horizontal="left" vertical="center"/>
    </xf>
    <xf numFmtId="179" fontId="10" fillId="0" borderId="1" xfId="3" applyNumberFormat="1" applyFont="1" applyBorder="1" applyAlignment="1">
      <alignment horizontal="right" vertical="center"/>
    </xf>
    <xf numFmtId="179" fontId="10" fillId="2" borderId="1" xfId="3" applyNumberFormat="1" applyFont="1" applyFill="1" applyBorder="1" applyAlignment="1">
      <alignment horizontal="center" vertical="center"/>
    </xf>
    <xf numFmtId="0" fontId="20" fillId="2" borderId="0" xfId="2" applyFont="1" applyFill="1"/>
    <xf numFmtId="182" fontId="10" fillId="0" borderId="1" xfId="2" applyNumberFormat="1" applyFont="1" applyBorder="1"/>
    <xf numFmtId="177" fontId="10" fillId="0" borderId="1" xfId="2" applyNumberFormat="1" applyFont="1" applyBorder="1"/>
    <xf numFmtId="177" fontId="10" fillId="0" borderId="1" xfId="2" applyNumberFormat="1" applyFont="1" applyBorder="1" applyAlignment="1">
      <alignment vertical="center"/>
    </xf>
    <xf numFmtId="182" fontId="10" fillId="0" borderId="1" xfId="2" applyNumberFormat="1" applyFont="1" applyBorder="1" applyAlignment="1">
      <alignment horizontal="right"/>
    </xf>
    <xf numFmtId="0" fontId="15" fillId="2" borderId="0" xfId="2" applyFont="1" applyFill="1"/>
    <xf numFmtId="0" fontId="13" fillId="2" borderId="0" xfId="2" applyFont="1" applyFill="1" applyAlignment="1">
      <alignment vertical="center"/>
    </xf>
    <xf numFmtId="0" fontId="12" fillId="2" borderId="0" xfId="11" applyFont="1" applyFill="1">
      <alignment vertical="center"/>
    </xf>
    <xf numFmtId="0" fontId="12" fillId="2" borderId="0" xfId="2" applyFont="1" applyFill="1" applyAlignment="1">
      <alignment vertical="center"/>
    </xf>
    <xf numFmtId="0" fontId="14" fillId="2" borderId="0" xfId="2" applyFont="1" applyFill="1" applyAlignment="1">
      <alignment horizontal="right" vertical="center"/>
    </xf>
    <xf numFmtId="0" fontId="10" fillId="0" borderId="0" xfId="2" applyFont="1" applyAlignment="1">
      <alignment vertical="center"/>
    </xf>
    <xf numFmtId="0" fontId="16" fillId="2" borderId="0" xfId="2" applyFont="1" applyFill="1" applyAlignment="1">
      <alignment vertical="center"/>
    </xf>
    <xf numFmtId="0" fontId="14" fillId="2" borderId="0" xfId="2" applyFont="1" applyFill="1" applyAlignment="1">
      <alignment vertical="center"/>
    </xf>
    <xf numFmtId="0" fontId="16" fillId="2" borderId="0" xfId="11" applyFont="1" applyFill="1">
      <alignment vertical="center"/>
    </xf>
    <xf numFmtId="0" fontId="16" fillId="3" borderId="2" xfId="11" applyFont="1" applyFill="1" applyBorder="1">
      <alignment vertical="center"/>
    </xf>
    <xf numFmtId="0" fontId="16" fillId="3" borderId="1" xfId="11" applyFont="1" applyFill="1" applyBorder="1" applyAlignment="1">
      <alignment horizontal="center" vertical="center"/>
    </xf>
    <xf numFmtId="183" fontId="14" fillId="0" borderId="1" xfId="5" applyNumberFormat="1" applyFont="1" applyFill="1" applyBorder="1" applyAlignment="1">
      <alignment vertical="center"/>
    </xf>
    <xf numFmtId="183" fontId="14" fillId="0" borderId="1" xfId="2" applyNumberFormat="1" applyFont="1" applyBorder="1" applyAlignment="1">
      <alignment vertical="center"/>
    </xf>
    <xf numFmtId="183" fontId="14" fillId="0" borderId="1" xfId="3" applyNumberFormat="1" applyFont="1" applyBorder="1" applyAlignment="1">
      <alignment horizontal="center" vertical="center"/>
    </xf>
    <xf numFmtId="183" fontId="14" fillId="0" borderId="1" xfId="3" applyNumberFormat="1" applyFont="1" applyBorder="1">
      <alignment vertical="center"/>
    </xf>
    <xf numFmtId="0" fontId="14" fillId="2" borderId="0" xfId="2" applyFont="1" applyFill="1" applyAlignment="1">
      <alignment horizontal="left" vertical="center"/>
    </xf>
    <xf numFmtId="0" fontId="14" fillId="0" borderId="1" xfId="11" applyFont="1" applyBorder="1">
      <alignment vertical="center"/>
    </xf>
    <xf numFmtId="3" fontId="14" fillId="2" borderId="1" xfId="3" applyNumberFormat="1" applyFont="1" applyFill="1" applyBorder="1" applyAlignment="1">
      <alignment horizontal="center" vertical="center"/>
    </xf>
    <xf numFmtId="184" fontId="14" fillId="0" borderId="1" xfId="2" applyNumberFormat="1" applyFont="1" applyBorder="1" applyAlignment="1">
      <alignment vertical="center"/>
    </xf>
    <xf numFmtId="184" fontId="24" fillId="0" borderId="1" xfId="11" applyNumberFormat="1" applyFont="1" applyBorder="1">
      <alignment vertical="center"/>
    </xf>
    <xf numFmtId="0" fontId="14" fillId="0" borderId="1" xfId="2" applyFont="1" applyBorder="1" applyAlignment="1">
      <alignment vertical="center"/>
    </xf>
    <xf numFmtId="0" fontId="14" fillId="0" borderId="0" xfId="2" applyFont="1" applyAlignment="1">
      <alignment vertical="center" wrapText="1"/>
    </xf>
    <xf numFmtId="0" fontId="24" fillId="0" borderId="0" xfId="11" applyFont="1" applyAlignment="1">
      <alignment vertical="center" wrapText="1"/>
    </xf>
    <xf numFmtId="184" fontId="14" fillId="0" borderId="1" xfId="3" applyNumberFormat="1" applyFont="1" applyBorder="1">
      <alignment vertical="center"/>
    </xf>
    <xf numFmtId="184" fontId="14" fillId="2" borderId="1" xfId="3" applyNumberFormat="1" applyFont="1" applyFill="1" applyBorder="1">
      <alignment vertical="center"/>
    </xf>
    <xf numFmtId="0" fontId="14" fillId="0" borderId="0" xfId="2" applyFont="1" applyAlignment="1">
      <alignment vertical="center"/>
    </xf>
    <xf numFmtId="0" fontId="14" fillId="0" borderId="0" xfId="2" applyFont="1" applyAlignment="1">
      <alignment horizontal="center" vertical="center"/>
    </xf>
    <xf numFmtId="3" fontId="14" fillId="2" borderId="0" xfId="3" applyNumberFormat="1" applyFont="1" applyFill="1" applyAlignment="1">
      <alignment horizontal="center" vertical="center"/>
    </xf>
    <xf numFmtId="0" fontId="14" fillId="0" borderId="2" xfId="2" applyFont="1" applyBorder="1" applyAlignment="1">
      <alignment vertical="center"/>
    </xf>
    <xf numFmtId="0" fontId="14" fillId="0" borderId="3" xfId="2" applyFont="1" applyBorder="1" applyAlignment="1">
      <alignment vertical="center"/>
    </xf>
    <xf numFmtId="183" fontId="14" fillId="0" borderId="1" xfId="5" applyNumberFormat="1" applyFont="1" applyFill="1" applyBorder="1" applyAlignment="1">
      <alignment horizontal="right" vertical="center"/>
    </xf>
    <xf numFmtId="38" fontId="14" fillId="0" borderId="0" xfId="2" applyNumberFormat="1" applyFont="1" applyAlignment="1">
      <alignment vertical="center"/>
    </xf>
    <xf numFmtId="38" fontId="14" fillId="2" borderId="0" xfId="2" applyNumberFormat="1" applyFont="1" applyFill="1" applyAlignment="1">
      <alignment vertical="center"/>
    </xf>
    <xf numFmtId="0" fontId="16" fillId="2" borderId="0" xfId="2" applyFont="1" applyFill="1" applyAlignment="1">
      <alignment horizontal="left" vertical="center"/>
    </xf>
    <xf numFmtId="180" fontId="14" fillId="0" borderId="1" xfId="2" applyNumberFormat="1" applyFont="1" applyBorder="1" applyAlignment="1">
      <alignment vertical="center"/>
    </xf>
    <xf numFmtId="180" fontId="14" fillId="0" borderId="1" xfId="2" applyNumberFormat="1" applyFont="1" applyBorder="1" applyAlignment="1">
      <alignment horizontal="center" vertical="center"/>
    </xf>
    <xf numFmtId="180" fontId="14" fillId="2" borderId="1" xfId="2" applyNumberFormat="1" applyFont="1" applyFill="1" applyBorder="1" applyAlignment="1">
      <alignment vertical="center"/>
    </xf>
    <xf numFmtId="180" fontId="14" fillId="2" borderId="1" xfId="3" applyNumberFormat="1" applyFont="1" applyFill="1" applyBorder="1" applyAlignment="1">
      <alignment horizontal="center" vertical="center"/>
    </xf>
    <xf numFmtId="181" fontId="14" fillId="0" borderId="1" xfId="3" applyNumberFormat="1" applyFont="1" applyBorder="1">
      <alignment vertical="center"/>
    </xf>
    <xf numFmtId="180" fontId="14" fillId="0" borderId="1" xfId="3" applyNumberFormat="1" applyFont="1" applyBorder="1" applyAlignment="1">
      <alignment horizontal="center" vertical="center"/>
    </xf>
    <xf numFmtId="181" fontId="14" fillId="0" borderId="1" xfId="2" applyNumberFormat="1" applyFont="1" applyBorder="1" applyAlignment="1">
      <alignment vertical="center"/>
    </xf>
    <xf numFmtId="184" fontId="14" fillId="0" borderId="1" xfId="2" applyNumberFormat="1" applyFont="1" applyBorder="1" applyAlignment="1">
      <alignment horizontal="center" vertical="center"/>
    </xf>
    <xf numFmtId="3" fontId="14" fillId="0" borderId="1" xfId="3" applyNumberFormat="1" applyFont="1" applyBorder="1" applyAlignment="1">
      <alignment horizontal="center" vertical="center"/>
    </xf>
    <xf numFmtId="179" fontId="14" fillId="0" borderId="1" xfId="2" applyNumberFormat="1" applyFont="1" applyBorder="1" applyAlignment="1">
      <alignment vertical="center"/>
    </xf>
    <xf numFmtId="179" fontId="14" fillId="0" borderId="1" xfId="3" applyNumberFormat="1" applyFont="1" applyBorder="1">
      <alignment vertical="center"/>
    </xf>
    <xf numFmtId="184" fontId="14" fillId="0" borderId="0" xfId="2" applyNumberFormat="1" applyFont="1" applyAlignment="1">
      <alignment vertical="center"/>
    </xf>
    <xf numFmtId="3" fontId="14" fillId="0" borderId="0" xfId="3" applyNumberFormat="1" applyFont="1">
      <alignment vertical="center"/>
    </xf>
    <xf numFmtId="38" fontId="14" fillId="0" borderId="2" xfId="5" applyFont="1" applyFill="1" applyBorder="1" applyAlignment="1">
      <alignment vertical="center"/>
    </xf>
    <xf numFmtId="38" fontId="14" fillId="0" borderId="3" xfId="5" applyFont="1" applyFill="1" applyBorder="1" applyAlignment="1">
      <alignment vertical="center"/>
    </xf>
    <xf numFmtId="185" fontId="14" fillId="2" borderId="0" xfId="2" applyNumberFormat="1" applyFont="1" applyFill="1" applyAlignment="1">
      <alignment vertical="center"/>
    </xf>
    <xf numFmtId="184" fontId="14" fillId="0" borderId="0" xfId="3" applyNumberFormat="1" applyFont="1">
      <alignment vertical="center"/>
    </xf>
    <xf numFmtId="183" fontId="14" fillId="0" borderId="0" xfId="2" applyNumberFormat="1" applyFont="1" applyAlignment="1">
      <alignment vertical="center"/>
    </xf>
    <xf numFmtId="0" fontId="16" fillId="0" borderId="0" xfId="2" applyFont="1" applyAlignment="1">
      <alignment vertical="center"/>
    </xf>
    <xf numFmtId="178" fontId="14" fillId="0" borderId="1" xfId="2" applyNumberFormat="1" applyFont="1" applyBorder="1" applyAlignment="1">
      <alignment vertical="center"/>
    </xf>
    <xf numFmtId="183" fontId="14" fillId="2" borderId="1" xfId="2" applyNumberFormat="1" applyFont="1" applyFill="1" applyBorder="1" applyAlignment="1">
      <alignment vertical="center"/>
    </xf>
    <xf numFmtId="190" fontId="14" fillId="2" borderId="1" xfId="2" applyNumberFormat="1" applyFont="1" applyFill="1" applyBorder="1" applyAlignment="1">
      <alignment vertical="center"/>
    </xf>
    <xf numFmtId="190" fontId="14" fillId="0" borderId="1" xfId="2" applyNumberFormat="1" applyFont="1" applyBorder="1" applyAlignment="1">
      <alignment vertical="center"/>
    </xf>
    <xf numFmtId="179" fontId="14" fillId="2" borderId="1" xfId="2" applyNumberFormat="1" applyFont="1" applyFill="1" applyBorder="1" applyAlignment="1">
      <alignment vertical="center"/>
    </xf>
    <xf numFmtId="0" fontId="16" fillId="2" borderId="0" xfId="11" applyFont="1" applyFill="1" applyAlignment="1">
      <alignment horizontal="left" vertical="center"/>
    </xf>
    <xf numFmtId="191" fontId="14" fillId="2" borderId="1" xfId="2" applyNumberFormat="1" applyFont="1" applyFill="1" applyBorder="1" applyAlignment="1">
      <alignment vertical="center"/>
    </xf>
    <xf numFmtId="191" fontId="14" fillId="0" borderId="1" xfId="2" applyNumberFormat="1" applyFont="1" applyBorder="1" applyAlignment="1">
      <alignment vertical="center"/>
    </xf>
    <xf numFmtId="189" fontId="14" fillId="2" borderId="1" xfId="2" applyNumberFormat="1" applyFont="1" applyFill="1" applyBorder="1" applyAlignment="1">
      <alignment vertical="center"/>
    </xf>
    <xf numFmtId="189" fontId="14" fillId="0" borderId="1" xfId="2" applyNumberFormat="1" applyFont="1" applyBorder="1" applyAlignment="1">
      <alignment vertical="center"/>
    </xf>
    <xf numFmtId="0" fontId="14" fillId="3" borderId="1" xfId="3" applyFont="1" applyFill="1" applyBorder="1">
      <alignment vertical="center"/>
    </xf>
    <xf numFmtId="0" fontId="16" fillId="3" borderId="1" xfId="2" applyFont="1" applyFill="1" applyBorder="1" applyAlignment="1">
      <alignment horizontal="center" vertical="center"/>
    </xf>
    <xf numFmtId="0" fontId="14" fillId="2" borderId="1" xfId="11" applyFont="1" applyFill="1" applyBorder="1" applyAlignment="1">
      <alignment horizontal="left" vertical="center" wrapText="1"/>
    </xf>
    <xf numFmtId="186" fontId="14" fillId="2" borderId="1" xfId="3" applyNumberFormat="1" applyFont="1" applyFill="1" applyBorder="1">
      <alignment vertical="center"/>
    </xf>
    <xf numFmtId="186" fontId="14" fillId="0" borderId="1" xfId="3" applyNumberFormat="1" applyFont="1" applyBorder="1">
      <alignment vertical="center"/>
    </xf>
    <xf numFmtId="186" fontId="14" fillId="2" borderId="1" xfId="3" applyNumberFormat="1" applyFont="1" applyFill="1" applyBorder="1" applyAlignment="1">
      <alignment horizontal="right" vertical="center"/>
    </xf>
    <xf numFmtId="186" fontId="14" fillId="0" borderId="1" xfId="3" applyNumberFormat="1" applyFont="1" applyBorder="1" applyAlignment="1">
      <alignment horizontal="right" vertical="center"/>
    </xf>
    <xf numFmtId="186" fontId="14" fillId="2" borderId="1" xfId="2" applyNumberFormat="1" applyFont="1" applyFill="1" applyBorder="1" applyAlignment="1">
      <alignment horizontal="center" vertical="center"/>
    </xf>
    <xf numFmtId="186" fontId="14" fillId="0" borderId="1" xfId="2" applyNumberFormat="1" applyFont="1" applyBorder="1" applyAlignment="1">
      <alignment horizontal="center" vertical="center"/>
    </xf>
    <xf numFmtId="186" fontId="14" fillId="2" borderId="1" xfId="2" applyNumberFormat="1" applyFont="1" applyFill="1" applyBorder="1" applyAlignment="1">
      <alignment vertical="center"/>
    </xf>
    <xf numFmtId="186" fontId="14" fillId="0" borderId="1" xfId="2" applyNumberFormat="1" applyFont="1" applyBorder="1" applyAlignment="1">
      <alignment vertical="center"/>
    </xf>
    <xf numFmtId="0" fontId="14" fillId="2" borderId="1" xfId="3" applyFont="1" applyFill="1" applyBorder="1">
      <alignment vertical="center"/>
    </xf>
    <xf numFmtId="0" fontId="14" fillId="2" borderId="1" xfId="2" applyFont="1" applyFill="1" applyBorder="1" applyAlignment="1">
      <alignment vertical="center"/>
    </xf>
    <xf numFmtId="0" fontId="14" fillId="2" borderId="0" xfId="3" applyFont="1" applyFill="1">
      <alignment vertical="center"/>
    </xf>
    <xf numFmtId="0" fontId="14" fillId="0" borderId="0" xfId="11" applyFont="1">
      <alignment vertical="center"/>
    </xf>
    <xf numFmtId="0" fontId="14" fillId="2" borderId="0" xfId="11" applyFont="1" applyFill="1" applyAlignment="1">
      <alignment horizontal="left" vertical="center"/>
    </xf>
    <xf numFmtId="0" fontId="14" fillId="2" borderId="0" xfId="11" applyFont="1" applyFill="1">
      <alignment vertical="center"/>
    </xf>
    <xf numFmtId="0" fontId="26" fillId="0" borderId="0" xfId="11" applyFont="1" applyAlignment="1">
      <alignment horizontal="center" vertical="center"/>
    </xf>
    <xf numFmtId="0" fontId="14" fillId="2" borderId="2" xfId="3" applyFont="1" applyFill="1" applyBorder="1">
      <alignment vertical="center"/>
    </xf>
    <xf numFmtId="183" fontId="14" fillId="0" borderId="1" xfId="11" applyNumberFormat="1" applyFont="1" applyBorder="1">
      <alignment vertical="center"/>
    </xf>
    <xf numFmtId="192" fontId="14" fillId="0" borderId="1" xfId="12" applyNumberFormat="1" applyFont="1" applyFill="1" applyBorder="1" applyAlignment="1">
      <alignment vertical="center"/>
    </xf>
    <xf numFmtId="0" fontId="24" fillId="0" borderId="0" xfId="11" applyFont="1">
      <alignment vertical="center"/>
    </xf>
    <xf numFmtId="183" fontId="14" fillId="2" borderId="1" xfId="3" applyNumberFormat="1" applyFont="1" applyFill="1" applyBorder="1" applyAlignment="1">
      <alignment horizontal="right" vertical="center"/>
    </xf>
    <xf numFmtId="194" fontId="14" fillId="0" borderId="1" xfId="13" applyNumberFormat="1" applyFont="1" applyFill="1" applyBorder="1" applyAlignment="1">
      <alignment vertical="center"/>
    </xf>
    <xf numFmtId="3" fontId="14" fillId="2" borderId="1" xfId="3" applyNumberFormat="1" applyFont="1" applyFill="1" applyBorder="1">
      <alignment vertical="center"/>
    </xf>
    <xf numFmtId="195" fontId="14" fillId="2" borderId="0" xfId="11" applyNumberFormat="1" applyFont="1" applyFill="1">
      <alignment vertical="center"/>
    </xf>
    <xf numFmtId="183" fontId="14" fillId="0" borderId="1" xfId="3" applyNumberFormat="1" applyFont="1" applyBorder="1" applyAlignment="1">
      <alignment horizontal="right" vertical="center"/>
    </xf>
    <xf numFmtId="176" fontId="14" fillId="2" borderId="0" xfId="3" applyNumberFormat="1" applyFont="1" applyFill="1" applyAlignment="1">
      <alignment horizontal="right" vertical="center"/>
    </xf>
    <xf numFmtId="176" fontId="14" fillId="0" borderId="0" xfId="3" applyNumberFormat="1" applyFont="1" applyAlignment="1">
      <alignment horizontal="right" vertical="center"/>
    </xf>
    <xf numFmtId="0" fontId="26" fillId="4" borderId="0" xfId="11" applyFont="1" applyFill="1">
      <alignment vertical="center"/>
    </xf>
    <xf numFmtId="0" fontId="14" fillId="2" borderId="0" xfId="3" applyFont="1" applyFill="1" applyAlignment="1">
      <alignment horizontal="right" vertical="center"/>
    </xf>
    <xf numFmtId="181" fontId="14" fillId="0" borderId="1" xfId="3" applyNumberFormat="1" applyFont="1" applyBorder="1" applyAlignment="1">
      <alignment horizontal="right" vertical="center"/>
    </xf>
    <xf numFmtId="179" fontId="14" fillId="2" borderId="1" xfId="3" applyNumberFormat="1" applyFont="1" applyFill="1" applyBorder="1" applyAlignment="1">
      <alignment horizontal="right" vertical="center"/>
    </xf>
    <xf numFmtId="179" fontId="14" fillId="0" borderId="1" xfId="11" applyNumberFormat="1" applyFont="1" applyBorder="1">
      <alignment vertical="center"/>
    </xf>
    <xf numFmtId="179" fontId="14" fillId="0" borderId="1" xfId="3" applyNumberFormat="1" applyFont="1" applyBorder="1" applyAlignment="1">
      <alignment horizontal="right" vertical="center"/>
    </xf>
    <xf numFmtId="0" fontId="14" fillId="0" borderId="0" xfId="3" applyFont="1" applyAlignment="1">
      <alignment horizontal="right" vertical="center"/>
    </xf>
    <xf numFmtId="0" fontId="16" fillId="3" borderId="1" xfId="3" applyFont="1" applyFill="1" applyBorder="1">
      <alignment vertical="center"/>
    </xf>
    <xf numFmtId="177" fontId="14" fillId="0" borderId="1" xfId="3" applyNumberFormat="1" applyFont="1" applyBorder="1">
      <alignment vertical="center"/>
    </xf>
    <xf numFmtId="0" fontId="14" fillId="0" borderId="0" xfId="3" applyFont="1">
      <alignment vertical="center"/>
    </xf>
    <xf numFmtId="181" fontId="14" fillId="0" borderId="1" xfId="3" applyNumberFormat="1" applyFont="1" applyBorder="1" applyAlignment="1">
      <alignment horizontal="center" vertical="center"/>
    </xf>
    <xf numFmtId="196" fontId="14" fillId="0" borderId="1" xfId="3" applyNumberFormat="1" applyFont="1" applyBorder="1">
      <alignment vertical="center"/>
    </xf>
    <xf numFmtId="177" fontId="14" fillId="0" borderId="0" xfId="3" applyNumberFormat="1" applyFont="1">
      <alignment vertical="center"/>
    </xf>
    <xf numFmtId="0" fontId="16" fillId="0" borderId="0" xfId="3" applyFont="1" applyAlignment="1">
      <alignment horizontal="left" vertical="center"/>
    </xf>
    <xf numFmtId="0" fontId="14" fillId="0" borderId="0" xfId="2" applyFont="1" applyAlignment="1">
      <alignment horizontal="right" vertical="center"/>
    </xf>
    <xf numFmtId="0" fontId="14" fillId="0" borderId="1" xfId="3" applyFont="1" applyBorder="1" applyAlignment="1">
      <alignment vertical="center" wrapText="1"/>
    </xf>
    <xf numFmtId="0" fontId="14" fillId="0" borderId="0" xfId="3" applyFont="1" applyAlignment="1">
      <alignment vertical="center" wrapText="1"/>
    </xf>
    <xf numFmtId="181" fontId="14" fillId="0" borderId="0" xfId="3" applyNumberFormat="1" applyFont="1" applyAlignment="1">
      <alignment horizontal="right" vertical="center"/>
    </xf>
    <xf numFmtId="0" fontId="14" fillId="2" borderId="0" xfId="2" applyFont="1" applyFill="1" applyAlignment="1">
      <alignment horizontal="center" vertical="center"/>
    </xf>
    <xf numFmtId="176" fontId="14" fillId="0" borderId="1" xfId="3" applyNumberFormat="1" applyFont="1" applyBorder="1">
      <alignment vertical="center"/>
    </xf>
    <xf numFmtId="0" fontId="14" fillId="0" borderId="5" xfId="2" applyFont="1" applyBorder="1" applyAlignment="1">
      <alignment horizontal="left" vertical="center"/>
    </xf>
    <xf numFmtId="0" fontId="18" fillId="3" borderId="1" xfId="11" applyFont="1" applyFill="1" applyBorder="1">
      <alignment vertical="center"/>
    </xf>
    <xf numFmtId="0" fontId="16" fillId="3" borderId="1" xfId="11" applyFont="1" applyFill="1" applyBorder="1">
      <alignment vertical="center"/>
    </xf>
    <xf numFmtId="0" fontId="14" fillId="2" borderId="0" xfId="3" applyFont="1" applyFill="1" applyAlignment="1">
      <alignment horizontal="left" vertical="center" wrapText="1"/>
    </xf>
    <xf numFmtId="3" fontId="14" fillId="2" borderId="0" xfId="2" applyNumberFormat="1" applyFont="1" applyFill="1" applyAlignment="1">
      <alignment vertical="center"/>
    </xf>
    <xf numFmtId="3" fontId="14" fillId="0" borderId="0" xfId="2" applyNumberFormat="1" applyFont="1" applyAlignment="1">
      <alignment vertical="center"/>
    </xf>
    <xf numFmtId="0" fontId="16" fillId="3" borderId="1" xfId="2" applyFont="1" applyFill="1" applyBorder="1" applyAlignment="1">
      <alignment horizontal="left" vertical="center"/>
    </xf>
    <xf numFmtId="3" fontId="14" fillId="0" borderId="1" xfId="2" applyNumberFormat="1" applyFont="1" applyBorder="1" applyAlignment="1">
      <alignment vertical="center"/>
    </xf>
    <xf numFmtId="4" fontId="14" fillId="0" borderId="1" xfId="2" applyNumberFormat="1" applyFont="1" applyBorder="1" applyAlignment="1">
      <alignment vertical="center"/>
    </xf>
    <xf numFmtId="0" fontId="16" fillId="0" borderId="0" xfId="2" applyFont="1" applyAlignment="1">
      <alignment horizontal="left" vertical="center" wrapText="1"/>
    </xf>
    <xf numFmtId="0" fontId="14" fillId="0" borderId="0" xfId="2" applyFont="1" applyAlignment="1">
      <alignment horizontal="left" vertical="center" wrapText="1"/>
    </xf>
    <xf numFmtId="0" fontId="14" fillId="0" borderId="0" xfId="2" applyFont="1" applyAlignment="1">
      <alignment horizontal="right" vertical="center" wrapText="1"/>
    </xf>
    <xf numFmtId="0" fontId="14" fillId="3" borderId="1" xfId="2" applyFont="1" applyFill="1" applyBorder="1" applyAlignment="1">
      <alignment horizontal="left" vertical="center"/>
    </xf>
    <xf numFmtId="0" fontId="14" fillId="0" borderId="1" xfId="2" applyFont="1" applyBorder="1" applyAlignment="1">
      <alignment vertical="center" wrapText="1"/>
    </xf>
    <xf numFmtId="183" fontId="14" fillId="2" borderId="1" xfId="3" applyNumberFormat="1" applyFont="1" applyFill="1" applyBorder="1" applyAlignment="1">
      <alignment horizontal="center" vertical="center"/>
    </xf>
    <xf numFmtId="183" fontId="14" fillId="0" borderId="1" xfId="5" applyNumberFormat="1" applyFont="1" applyBorder="1" applyAlignment="1">
      <alignment vertical="center"/>
    </xf>
    <xf numFmtId="188" fontId="14" fillId="0" borderId="1" xfId="2" applyNumberFormat="1" applyFont="1" applyBorder="1" applyAlignment="1">
      <alignment vertical="center"/>
    </xf>
    <xf numFmtId="188" fontId="14" fillId="0" borderId="1" xfId="2" applyNumberFormat="1" applyFont="1" applyBorder="1" applyAlignment="1">
      <alignment horizontal="center" vertical="center"/>
    </xf>
    <xf numFmtId="0" fontId="14" fillId="3" borderId="1" xfId="14" applyFont="1" applyFill="1" applyBorder="1" applyAlignment="1">
      <alignment horizontal="left" vertical="center"/>
    </xf>
    <xf numFmtId="179" fontId="14" fillId="2" borderId="1" xfId="2" applyNumberFormat="1" applyFont="1" applyFill="1" applyBorder="1" applyAlignment="1">
      <alignment horizontal="right" vertical="center"/>
    </xf>
    <xf numFmtId="179" fontId="14" fillId="0" borderId="1" xfId="2" applyNumberFormat="1" applyFont="1" applyBorder="1" applyAlignment="1">
      <alignment horizontal="right" vertical="center"/>
    </xf>
    <xf numFmtId="0" fontId="14" fillId="2" borderId="1" xfId="14" applyFont="1" applyFill="1" applyBorder="1">
      <alignment vertical="center"/>
    </xf>
    <xf numFmtId="188" fontId="14" fillId="2" borderId="1" xfId="2" applyNumberFormat="1" applyFont="1" applyFill="1" applyBorder="1" applyAlignment="1">
      <alignment vertical="center"/>
    </xf>
    <xf numFmtId="38" fontId="14" fillId="2" borderId="1" xfId="3" applyNumberFormat="1" applyFont="1" applyFill="1" applyBorder="1" applyAlignment="1">
      <alignment horizontal="center" vertical="center"/>
    </xf>
    <xf numFmtId="38" fontId="14" fillId="2" borderId="1" xfId="3" applyNumberFormat="1" applyFont="1" applyFill="1" applyBorder="1" applyAlignment="1">
      <alignment horizontal="right" vertical="center"/>
    </xf>
    <xf numFmtId="38" fontId="14" fillId="2" borderId="1" xfId="4" applyNumberFormat="1" applyFont="1" applyFill="1" applyBorder="1" applyAlignment="1">
      <alignment horizontal="right" vertical="center"/>
    </xf>
    <xf numFmtId="183" fontId="14" fillId="0" borderId="0" xfId="3" applyNumberFormat="1" applyFont="1" applyAlignment="1">
      <alignment vertical="center" wrapText="1"/>
    </xf>
    <xf numFmtId="183" fontId="14" fillId="0" borderId="0" xfId="3" applyNumberFormat="1" applyFont="1" applyAlignment="1">
      <alignment horizontal="center" vertical="center"/>
    </xf>
    <xf numFmtId="183" fontId="14" fillId="0" borderId="0" xfId="5" applyNumberFormat="1" applyFont="1" applyFill="1" applyBorder="1" applyAlignment="1">
      <alignment vertical="center"/>
    </xf>
    <xf numFmtId="183" fontId="14" fillId="0" borderId="0" xfId="3" applyNumberFormat="1" applyFont="1">
      <alignment vertical="center"/>
    </xf>
    <xf numFmtId="184" fontId="24" fillId="0" borderId="0" xfId="11" applyNumberFormat="1" applyFont="1">
      <alignment vertical="center"/>
    </xf>
    <xf numFmtId="180" fontId="14" fillId="2" borderId="0" xfId="2" applyNumberFormat="1" applyFont="1" applyFill="1" applyAlignment="1">
      <alignment vertical="center"/>
    </xf>
    <xf numFmtId="180" fontId="14" fillId="0" borderId="0" xfId="2" applyNumberFormat="1" applyFont="1" applyAlignment="1">
      <alignment vertical="center"/>
    </xf>
    <xf numFmtId="180" fontId="14" fillId="2" borderId="0" xfId="3" applyNumberFormat="1" applyFont="1" applyFill="1" applyAlignment="1">
      <alignment horizontal="center" vertical="center"/>
    </xf>
    <xf numFmtId="181" fontId="14" fillId="0" borderId="0" xfId="3" applyNumberFormat="1" applyFont="1">
      <alignment vertical="center"/>
    </xf>
    <xf numFmtId="180" fontId="14" fillId="0" borderId="0" xfId="3" applyNumberFormat="1" applyFont="1" applyAlignment="1">
      <alignment horizontal="center" vertical="center"/>
    </xf>
    <xf numFmtId="3" fontId="14" fillId="0" borderId="0" xfId="3" applyNumberFormat="1" applyFont="1" applyAlignment="1">
      <alignment horizontal="center" vertical="center"/>
    </xf>
    <xf numFmtId="179" fontId="14" fillId="0" borderId="0" xfId="2" applyNumberFormat="1" applyFont="1" applyAlignment="1">
      <alignment vertical="center"/>
    </xf>
    <xf numFmtId="179" fontId="14" fillId="0" borderId="0" xfId="3" applyNumberFormat="1" applyFont="1">
      <alignment vertical="center"/>
    </xf>
    <xf numFmtId="178" fontId="14" fillId="0" borderId="0" xfId="2" applyNumberFormat="1" applyFont="1" applyAlignment="1">
      <alignment vertical="center"/>
    </xf>
    <xf numFmtId="3" fontId="14" fillId="5" borderId="1" xfId="3" applyNumberFormat="1" applyFont="1" applyFill="1" applyBorder="1" applyAlignment="1">
      <alignment horizontal="center" vertical="center"/>
    </xf>
    <xf numFmtId="184" fontId="14" fillId="5" borderId="1" xfId="3" applyNumberFormat="1" applyFont="1" applyFill="1" applyBorder="1">
      <alignment vertical="center"/>
    </xf>
    <xf numFmtId="184" fontId="24" fillId="5" borderId="1" xfId="11" applyNumberFormat="1" applyFont="1" applyFill="1" applyBorder="1">
      <alignment vertical="center"/>
    </xf>
    <xf numFmtId="187" fontId="14" fillId="2" borderId="0" xfId="3" applyNumberFormat="1" applyFont="1" applyFill="1" applyAlignment="1">
      <alignment horizontal="right" vertical="center"/>
    </xf>
    <xf numFmtId="180" fontId="14" fillId="2" borderId="0" xfId="3" applyNumberFormat="1" applyFont="1" applyFill="1" applyAlignment="1">
      <alignment horizontal="right" vertical="center"/>
    </xf>
    <xf numFmtId="187" fontId="14" fillId="0" borderId="0" xfId="3" applyNumberFormat="1" applyFont="1">
      <alignment vertical="center"/>
    </xf>
    <xf numFmtId="192" fontId="14" fillId="0" borderId="0" xfId="12" applyNumberFormat="1" applyFont="1" applyFill="1" applyBorder="1" applyAlignment="1">
      <alignment vertical="center"/>
    </xf>
    <xf numFmtId="183" fontId="14" fillId="0" borderId="1" xfId="10" applyNumberFormat="1" applyFont="1" applyBorder="1" applyAlignment="1">
      <alignment vertical="center"/>
    </xf>
    <xf numFmtId="186" fontId="14" fillId="0" borderId="1" xfId="10" applyNumberFormat="1" applyFont="1" applyBorder="1" applyAlignment="1">
      <alignment vertical="center"/>
    </xf>
    <xf numFmtId="192" fontId="14" fillId="0" borderId="1" xfId="4" applyNumberFormat="1" applyFont="1" applyBorder="1">
      <alignment vertical="center"/>
    </xf>
    <xf numFmtId="187" fontId="14" fillId="0" borderId="0" xfId="10" applyNumberFormat="1" applyFont="1" applyAlignment="1">
      <alignment vertical="center"/>
    </xf>
    <xf numFmtId="192" fontId="14" fillId="2" borderId="1" xfId="4" applyNumberFormat="1" applyFont="1" applyFill="1" applyBorder="1" applyAlignment="1">
      <alignment horizontal="right" vertical="center"/>
    </xf>
    <xf numFmtId="180" fontId="14" fillId="0" borderId="0" xfId="10" applyNumberFormat="1" applyFont="1" applyAlignment="1">
      <alignment vertical="center"/>
    </xf>
    <xf numFmtId="178" fontId="14" fillId="0" borderId="0" xfId="10" applyNumberFormat="1" applyFont="1" applyAlignment="1">
      <alignment vertical="center"/>
    </xf>
    <xf numFmtId="192" fontId="14" fillId="0" borderId="1" xfId="4" applyNumberFormat="1" applyFont="1" applyBorder="1" applyAlignment="1">
      <alignment horizontal="right" vertical="center"/>
    </xf>
    <xf numFmtId="192" fontId="14" fillId="2" borderId="1" xfId="4" applyNumberFormat="1" applyFont="1" applyFill="1" applyBorder="1">
      <alignment vertical="center"/>
    </xf>
    <xf numFmtId="187" fontId="14" fillId="0" borderId="1" xfId="10" applyNumberFormat="1" applyFont="1" applyBorder="1" applyAlignment="1">
      <alignment horizontal="center" vertical="center"/>
    </xf>
    <xf numFmtId="9" fontId="14" fillId="0" borderId="1" xfId="4" applyFont="1" applyBorder="1">
      <alignment vertical="center"/>
    </xf>
    <xf numFmtId="9" fontId="14" fillId="2" borderId="1" xfId="4" applyFont="1" applyFill="1" applyBorder="1" applyAlignment="1">
      <alignment horizontal="center" vertical="center"/>
    </xf>
    <xf numFmtId="10" fontId="14" fillId="0" borderId="1" xfId="4" applyNumberFormat="1" applyFont="1" applyBorder="1">
      <alignment vertical="center"/>
    </xf>
    <xf numFmtId="179" fontId="10" fillId="0" borderId="1" xfId="2" applyNumberFormat="1" applyFont="1" applyBorder="1"/>
    <xf numFmtId="0" fontId="10" fillId="2" borderId="1" xfId="2" applyFont="1" applyFill="1" applyBorder="1" applyAlignment="1">
      <alignment wrapText="1"/>
    </xf>
    <xf numFmtId="0" fontId="19" fillId="0" borderId="0" xfId="2" applyFont="1"/>
    <xf numFmtId="179" fontId="22" fillId="0" borderId="1" xfId="2" applyNumberFormat="1" applyFont="1" applyBorder="1"/>
    <xf numFmtId="180" fontId="10" fillId="0" borderId="1" xfId="2" applyNumberFormat="1" applyFont="1" applyBorder="1"/>
    <xf numFmtId="0" fontId="21" fillId="2" borderId="0" xfId="2" applyFont="1" applyFill="1"/>
    <xf numFmtId="177" fontId="10" fillId="0" borderId="1" xfId="2" applyNumberFormat="1" applyFont="1" applyBorder="1" applyAlignment="1">
      <alignment horizontal="right"/>
    </xf>
    <xf numFmtId="0" fontId="14" fillId="0" borderId="2" xfId="9" applyFont="1" applyBorder="1" applyAlignment="1">
      <alignment vertical="center"/>
    </xf>
    <xf numFmtId="0" fontId="14" fillId="0" borderId="3" xfId="9" applyFont="1" applyBorder="1" applyAlignment="1">
      <alignment vertical="center"/>
    </xf>
    <xf numFmtId="0" fontId="14" fillId="0" borderId="2" xfId="11" applyFont="1" applyBorder="1">
      <alignment vertical="center"/>
    </xf>
    <xf numFmtId="0" fontId="14" fillId="0" borderId="3" xfId="11" applyFont="1" applyBorder="1">
      <alignment vertical="center"/>
    </xf>
    <xf numFmtId="0" fontId="14" fillId="0" borderId="2" xfId="11" applyFont="1" applyBorder="1" applyAlignment="1">
      <alignment vertical="center" wrapText="1"/>
    </xf>
    <xf numFmtId="0" fontId="14" fillId="0" borderId="3" xfId="11" applyFont="1" applyBorder="1" applyAlignment="1">
      <alignment vertical="center" wrapText="1"/>
    </xf>
    <xf numFmtId="0" fontId="16" fillId="3" borderId="2" xfId="2" applyFont="1" applyFill="1" applyBorder="1" applyAlignment="1">
      <alignment vertical="center"/>
    </xf>
    <xf numFmtId="0" fontId="16" fillId="3" borderId="3" xfId="2" applyFont="1" applyFill="1" applyBorder="1" applyAlignment="1">
      <alignment vertical="center"/>
    </xf>
    <xf numFmtId="0" fontId="14" fillId="0" borderId="2" xfId="2" applyFont="1" applyBorder="1" applyAlignment="1">
      <alignment vertical="center"/>
    </xf>
    <xf numFmtId="0" fontId="14" fillId="0" borderId="3" xfId="2" applyFont="1" applyBorder="1" applyAlignment="1">
      <alignment vertical="center"/>
    </xf>
    <xf numFmtId="0" fontId="14" fillId="0" borderId="1" xfId="2" applyFont="1" applyBorder="1" applyAlignment="1">
      <alignment vertical="center"/>
    </xf>
    <xf numFmtId="0" fontId="14" fillId="0" borderId="0" xfId="2" applyFont="1" applyAlignment="1">
      <alignment vertical="center"/>
    </xf>
    <xf numFmtId="0" fontId="25" fillId="3" borderId="3" xfId="2" applyFont="1" applyFill="1" applyBorder="1" applyAlignment="1">
      <alignment vertical="center"/>
    </xf>
    <xf numFmtId="0" fontId="14" fillId="5" borderId="2" xfId="2" applyFont="1" applyFill="1" applyBorder="1" applyAlignment="1">
      <alignment horizontal="center" vertical="center"/>
    </xf>
    <xf numFmtId="0" fontId="14" fillId="5" borderId="3" xfId="2" applyFont="1" applyFill="1" applyBorder="1" applyAlignment="1">
      <alignment horizontal="center" vertical="center"/>
    </xf>
    <xf numFmtId="183" fontId="14" fillId="0" borderId="4" xfId="3" applyNumberFormat="1" applyFont="1" applyBorder="1" applyAlignment="1">
      <alignment vertical="center" wrapText="1"/>
    </xf>
    <xf numFmtId="183" fontId="14" fillId="0" borderId="0" xfId="3" applyNumberFormat="1" applyFont="1" applyAlignment="1">
      <alignment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6" fillId="3" borderId="2" xfId="11" applyFont="1" applyFill="1" applyBorder="1">
      <alignment vertical="center"/>
    </xf>
    <xf numFmtId="0" fontId="16" fillId="3" borderId="3" xfId="11" applyFont="1" applyFill="1" applyBorder="1">
      <alignment vertical="center"/>
    </xf>
    <xf numFmtId="183" fontId="14" fillId="0" borderId="2" xfId="3" applyNumberFormat="1" applyFont="1" applyBorder="1" applyAlignment="1">
      <alignment vertical="center" wrapText="1"/>
    </xf>
    <xf numFmtId="183" fontId="14" fillId="0" borderId="3" xfId="3" applyNumberFormat="1" applyFont="1" applyBorder="1" applyAlignment="1">
      <alignment vertical="center" wrapText="1"/>
    </xf>
    <xf numFmtId="0" fontId="14" fillId="2" borderId="0" xfId="2" applyFont="1" applyFill="1" applyAlignment="1">
      <alignment vertical="center" wrapText="1"/>
    </xf>
    <xf numFmtId="0" fontId="14" fillId="2" borderId="0" xfId="11" applyFont="1" applyFill="1" applyAlignment="1">
      <alignment horizontal="center" vertical="center" wrapText="1"/>
    </xf>
    <xf numFmtId="0" fontId="24" fillId="0" borderId="0" xfId="11" applyFont="1" applyAlignment="1">
      <alignment vertical="center" wrapText="1"/>
    </xf>
    <xf numFmtId="0" fontId="24" fillId="0" borderId="5" xfId="11" applyFont="1" applyBorder="1" applyAlignment="1">
      <alignment horizontal="center" vertical="center" wrapText="1"/>
    </xf>
    <xf numFmtId="0" fontId="24" fillId="0" borderId="0" xfId="11" applyFont="1" applyAlignment="1">
      <alignment horizontal="center" vertical="center" wrapText="1"/>
    </xf>
    <xf numFmtId="38" fontId="14" fillId="0" borderId="1" xfId="3" applyNumberFormat="1" applyFont="1" applyFill="1" applyBorder="1" applyAlignment="1">
      <alignment horizontal="right" vertical="center"/>
    </xf>
    <xf numFmtId="180" fontId="14" fillId="0" borderId="1" xfId="2" applyNumberFormat="1" applyFont="1" applyFill="1" applyBorder="1" applyAlignment="1">
      <alignment vertical="center"/>
    </xf>
  </cellXfs>
  <cellStyles count="15">
    <cellStyle name="Normal 2" xfId="1" xr:uid="{00000000-0005-0000-0000-000000000000}"/>
    <cellStyle name="Normal 2 2" xfId="14" xr:uid="{B4B274C3-F0FF-4851-A227-D7E2CA3F3202}"/>
    <cellStyle name="パーセント 2" xfId="4" xr:uid="{00000000-0005-0000-0000-000001000000}"/>
    <cellStyle name="パーセント 3" xfId="12" xr:uid="{45981B8C-1CF9-43E0-8B12-4B73ECBF2541}"/>
    <cellStyle name="桁区切り [0.00] 2" xfId="13" xr:uid="{3B8E5B78-0EEC-4FF0-9834-92B07CE8C2C4}"/>
    <cellStyle name="桁区切り 2" xfId="5" xr:uid="{2F31DA70-0EC7-492C-B4A4-299124ABB86F}"/>
    <cellStyle name="標準" xfId="0" builtinId="0"/>
    <cellStyle name="標準 2" xfId="2" xr:uid="{00000000-0005-0000-0000-000004000000}"/>
    <cellStyle name="標準 3" xfId="3" xr:uid="{00000000-0005-0000-0000-000005000000}"/>
    <cellStyle name="標準 4" xfId="6" xr:uid="{6D04485C-3C8B-44BE-B07A-3D06FE04D8F3}"/>
    <cellStyle name="標準 4 2" xfId="7" xr:uid="{9281A16E-1AF7-4533-ADD2-941C8282CA42}"/>
    <cellStyle name="標準 4 3" xfId="8" xr:uid="{624027BD-C3C7-4EF0-92FC-9A8D83F41031}"/>
    <cellStyle name="標準 4 4" xfId="10" xr:uid="{BB56603D-A46B-4205-935F-683D878AA6D7}"/>
    <cellStyle name="標準 4 5" xfId="11" xr:uid="{C612DDD3-2652-4874-8C07-9D3347006E6D}"/>
    <cellStyle name="標準 5" xfId="9" xr:uid="{AB92C3F2-3767-4E3C-845B-90EC02CDCA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2094-81AD-4A05-B652-9A79D1A3FAE5}">
  <dimension ref="B2:K251"/>
  <sheetViews>
    <sheetView showGridLines="0" tabSelected="1" topLeftCell="A107" zoomScale="70" zoomScaleNormal="70" workbookViewId="0">
      <selection activeCell="H130" sqref="H130"/>
    </sheetView>
  </sheetViews>
  <sheetFormatPr defaultColWidth="9.28515625" defaultRowHeight="14.25" x14ac:dyDescent="0.2"/>
  <cols>
    <col min="1" max="1" width="3.7109375" style="14" customWidth="1"/>
    <col min="2" max="2" width="13.7109375" style="14" customWidth="1"/>
    <col min="3" max="3" width="49.28515625" style="14" bestFit="1" customWidth="1"/>
    <col min="4" max="5" width="19.140625" style="14" customWidth="1"/>
    <col min="6" max="8" width="16.5703125" style="14" bestFit="1" customWidth="1"/>
    <col min="9" max="9" width="9.28515625" style="14"/>
    <col min="10" max="10" width="17.7109375" style="14" bestFit="1" customWidth="1"/>
    <col min="11" max="16384" width="9.28515625" style="14"/>
  </cols>
  <sheetData>
    <row r="2" spans="2:8" ht="30" x14ac:dyDescent="0.2">
      <c r="B2" s="38" t="s">
        <v>155</v>
      </c>
      <c r="C2" s="38"/>
    </row>
    <row r="4" spans="2:8" ht="21" x14ac:dyDescent="0.2">
      <c r="B4" s="39" t="s">
        <v>68</v>
      </c>
      <c r="C4" s="40"/>
      <c r="F4" s="8"/>
      <c r="H4" s="41" t="s">
        <v>156</v>
      </c>
    </row>
    <row r="5" spans="2:8" x14ac:dyDescent="0.2">
      <c r="B5" s="42"/>
    </row>
    <row r="6" spans="2:8" s="44" customFormat="1" ht="15.75" x14ac:dyDescent="0.2">
      <c r="B6" s="43" t="s">
        <v>71</v>
      </c>
      <c r="C6" s="43"/>
      <c r="E6" s="41"/>
    </row>
    <row r="7" spans="2:8" s="44" customFormat="1" ht="15.75" x14ac:dyDescent="0.2">
      <c r="B7" s="45" t="s">
        <v>49</v>
      </c>
      <c r="C7" s="43"/>
      <c r="F7" s="41"/>
      <c r="H7" s="41" t="s">
        <v>67</v>
      </c>
    </row>
    <row r="8" spans="2:8" s="44" customFormat="1" ht="15.75" x14ac:dyDescent="0.2">
      <c r="B8" s="235" t="s">
        <v>8</v>
      </c>
      <c r="C8" s="236"/>
      <c r="D8" s="47" t="s">
        <v>108</v>
      </c>
      <c r="E8" s="47" t="s">
        <v>109</v>
      </c>
      <c r="F8" s="47" t="s">
        <v>110</v>
      </c>
      <c r="G8" s="47" t="s">
        <v>139</v>
      </c>
      <c r="H8" s="47" t="s">
        <v>157</v>
      </c>
    </row>
    <row r="9" spans="2:8" s="44" customFormat="1" ht="15.75" x14ac:dyDescent="0.2">
      <c r="B9" s="237" t="s">
        <v>9</v>
      </c>
      <c r="C9" s="238"/>
      <c r="D9" s="48">
        <v>16824</v>
      </c>
      <c r="E9" s="48">
        <v>15065</v>
      </c>
      <c r="F9" s="49">
        <v>15044</v>
      </c>
      <c r="G9" s="49">
        <v>15632</v>
      </c>
      <c r="H9" s="49">
        <v>16744.226237053797</v>
      </c>
    </row>
    <row r="10" spans="2:8" s="44" customFormat="1" ht="15.75" x14ac:dyDescent="0.2">
      <c r="B10" s="237" t="s">
        <v>10</v>
      </c>
      <c r="C10" s="238"/>
      <c r="D10" s="48">
        <v>28889</v>
      </c>
      <c r="E10" s="48">
        <v>27309</v>
      </c>
      <c r="F10" s="49">
        <v>27972</v>
      </c>
      <c r="G10" s="49">
        <v>25844</v>
      </c>
      <c r="H10" s="49">
        <v>24952</v>
      </c>
    </row>
    <row r="11" spans="2:8" s="44" customFormat="1" ht="15.75" x14ac:dyDescent="0.2">
      <c r="B11" s="237" t="s">
        <v>11</v>
      </c>
      <c r="C11" s="238"/>
      <c r="D11" s="50" t="s">
        <v>7</v>
      </c>
      <c r="E11" s="48">
        <v>955821</v>
      </c>
      <c r="F11" s="49">
        <v>1284563.1719156571</v>
      </c>
      <c r="G11" s="49">
        <v>1233111.3758812388</v>
      </c>
      <c r="H11" s="49">
        <v>1239238.7269903293</v>
      </c>
    </row>
    <row r="12" spans="2:8" s="44" customFormat="1" ht="15.75" x14ac:dyDescent="0.2">
      <c r="B12" s="237" t="s">
        <v>12</v>
      </c>
      <c r="C12" s="238"/>
      <c r="D12" s="48">
        <f>SUM(D9:D10)</f>
        <v>45713</v>
      </c>
      <c r="E12" s="48">
        <f t="shared" ref="E12:G12" si="0">SUM(E9:E10)</f>
        <v>42374</v>
      </c>
      <c r="F12" s="48">
        <f t="shared" si="0"/>
        <v>43016</v>
      </c>
      <c r="G12" s="48">
        <f t="shared" si="0"/>
        <v>41476</v>
      </c>
      <c r="H12" s="48">
        <f>SUM(H9:H10)</f>
        <v>41696.226237053794</v>
      </c>
    </row>
    <row r="13" spans="2:8" s="44" customFormat="1" ht="15" customHeight="1" x14ac:dyDescent="0.2">
      <c r="B13" s="237" t="s">
        <v>13</v>
      </c>
      <c r="C13" s="238"/>
      <c r="D13" s="50" t="s">
        <v>7</v>
      </c>
      <c r="E13" s="48">
        <f>SUM(E9:E11)</f>
        <v>998195</v>
      </c>
      <c r="F13" s="48">
        <f t="shared" ref="F13:G13" si="1">SUM(F9:F11)</f>
        <v>1327579.1719156571</v>
      </c>
      <c r="G13" s="48">
        <f t="shared" si="1"/>
        <v>1274587.3758812388</v>
      </c>
      <c r="H13" s="48">
        <f>SUM(H9:H11)</f>
        <v>1280934.9532273831</v>
      </c>
    </row>
    <row r="14" spans="2:8" s="44" customFormat="1" ht="15" customHeight="1" x14ac:dyDescent="0.2">
      <c r="B14" s="175"/>
      <c r="C14" s="175"/>
      <c r="D14" s="176"/>
      <c r="E14" s="177"/>
      <c r="F14" s="177"/>
      <c r="G14" s="177"/>
      <c r="H14" s="41" t="s">
        <v>67</v>
      </c>
    </row>
    <row r="15" spans="2:8" s="44" customFormat="1" ht="15.75" x14ac:dyDescent="0.2">
      <c r="B15" s="235" t="s">
        <v>14</v>
      </c>
      <c r="C15" s="236"/>
      <c r="D15" s="47" t="s">
        <v>108</v>
      </c>
      <c r="E15" s="47" t="s">
        <v>109</v>
      </c>
      <c r="F15" s="47" t="s">
        <v>110</v>
      </c>
      <c r="G15" s="47" t="s">
        <v>139</v>
      </c>
      <c r="H15" s="47" t="s">
        <v>157</v>
      </c>
    </row>
    <row r="16" spans="2:8" s="44" customFormat="1" ht="15.75" x14ac:dyDescent="0.2">
      <c r="B16" s="237" t="s">
        <v>9</v>
      </c>
      <c r="C16" s="238"/>
      <c r="D16" s="48">
        <v>21439.38</v>
      </c>
      <c r="E16" s="48">
        <v>28415.819</v>
      </c>
      <c r="F16" s="49">
        <v>52825</v>
      </c>
      <c r="G16" s="49">
        <v>50955.199999999997</v>
      </c>
      <c r="H16" s="49">
        <v>52430</v>
      </c>
    </row>
    <row r="17" spans="2:8" s="44" customFormat="1" ht="15.75" x14ac:dyDescent="0.2">
      <c r="B17" s="237" t="s">
        <v>10</v>
      </c>
      <c r="C17" s="238"/>
      <c r="D17" s="48">
        <v>139406.584</v>
      </c>
      <c r="E17" s="48">
        <v>152830.74069999999</v>
      </c>
      <c r="F17" s="49">
        <v>189500</v>
      </c>
      <c r="G17" s="49">
        <v>192530.2</v>
      </c>
      <c r="H17" s="49">
        <v>145935</v>
      </c>
    </row>
    <row r="18" spans="2:8" s="44" customFormat="1" ht="15.75" x14ac:dyDescent="0.2">
      <c r="B18" s="237" t="s">
        <v>158</v>
      </c>
      <c r="C18" s="238"/>
      <c r="D18" s="50" t="s">
        <v>7</v>
      </c>
      <c r="E18" s="50" t="s">
        <v>7</v>
      </c>
      <c r="F18" s="51">
        <v>6177505.9516498344</v>
      </c>
      <c r="G18" s="51">
        <v>5913601.8844756112</v>
      </c>
      <c r="H18" s="51">
        <v>6220603.0210697465</v>
      </c>
    </row>
    <row r="19" spans="2:8" s="44" customFormat="1" ht="15.75" x14ac:dyDescent="0.2">
      <c r="B19" s="237" t="s">
        <v>12</v>
      </c>
      <c r="C19" s="238"/>
      <c r="D19" s="48">
        <f>SUM(D16:D17)</f>
        <v>160845.96400000001</v>
      </c>
      <c r="E19" s="48">
        <f t="shared" ref="E19:H19" si="2">SUM(E16:E17)</f>
        <v>181246.55969999998</v>
      </c>
      <c r="F19" s="48">
        <f>SUM(F16:F17)</f>
        <v>242325</v>
      </c>
      <c r="G19" s="48">
        <f t="shared" si="2"/>
        <v>243485.40000000002</v>
      </c>
      <c r="H19" s="48">
        <f t="shared" si="2"/>
        <v>198365</v>
      </c>
    </row>
    <row r="20" spans="2:8" s="44" customFormat="1" ht="15" customHeight="1" x14ac:dyDescent="0.2">
      <c r="B20" s="237" t="s">
        <v>13</v>
      </c>
      <c r="C20" s="238"/>
      <c r="D20" s="50" t="s">
        <v>7</v>
      </c>
      <c r="E20" s="50" t="s">
        <v>7</v>
      </c>
      <c r="F20" s="51">
        <f>SUM(F16:F18)</f>
        <v>6419830.9516498344</v>
      </c>
      <c r="G20" s="51">
        <f t="shared" ref="G20:H20" si="3">SUM(G16:G18)</f>
        <v>6157087.2844756115</v>
      </c>
      <c r="H20" s="51">
        <f t="shared" si="3"/>
        <v>6418968.0210697465</v>
      </c>
    </row>
    <row r="21" spans="2:8" s="44" customFormat="1" ht="15" customHeight="1" x14ac:dyDescent="0.2">
      <c r="B21" s="231" t="s">
        <v>161</v>
      </c>
      <c r="C21" s="231"/>
      <c r="D21" s="231"/>
      <c r="E21" s="231"/>
      <c r="F21" s="231"/>
      <c r="G21" s="231"/>
      <c r="H21" s="231"/>
    </row>
    <row r="22" spans="2:8" s="44" customFormat="1" ht="15" customHeight="1" x14ac:dyDescent="0.2">
      <c r="B22" s="175"/>
      <c r="C22" s="175"/>
      <c r="D22" s="176"/>
      <c r="E22" s="176"/>
      <c r="F22" s="178"/>
      <c r="G22" s="178"/>
      <c r="H22" s="41" t="s">
        <v>67</v>
      </c>
    </row>
    <row r="23" spans="2:8" s="44" customFormat="1" ht="17.25" x14ac:dyDescent="0.2">
      <c r="B23" s="235" t="s">
        <v>159</v>
      </c>
      <c r="C23" s="236"/>
      <c r="D23" s="47" t="s">
        <v>108</v>
      </c>
      <c r="E23" s="47" t="s">
        <v>109</v>
      </c>
      <c r="F23" s="47" t="s">
        <v>110</v>
      </c>
      <c r="G23" s="47" t="s">
        <v>139</v>
      </c>
      <c r="H23" s="47" t="s">
        <v>157</v>
      </c>
    </row>
    <row r="24" spans="2:8" s="44" customFormat="1" ht="15.75" x14ac:dyDescent="0.2">
      <c r="B24" s="237" t="s">
        <v>9</v>
      </c>
      <c r="C24" s="238"/>
      <c r="D24" s="48">
        <v>8399.7734643522017</v>
      </c>
      <c r="E24" s="48">
        <v>7505.0260142195002</v>
      </c>
      <c r="F24" s="49">
        <v>7857.4073457990007</v>
      </c>
      <c r="G24" s="49">
        <v>15893.472641148917</v>
      </c>
      <c r="H24" s="49">
        <v>14713.034945323099</v>
      </c>
    </row>
    <row r="25" spans="2:8" s="44" customFormat="1" ht="15.75" x14ac:dyDescent="0.2">
      <c r="B25" s="237" t="s">
        <v>10</v>
      </c>
      <c r="C25" s="238"/>
      <c r="D25" s="48">
        <v>24758.156872403</v>
      </c>
      <c r="E25" s="48">
        <v>24557.652069053998</v>
      </c>
      <c r="F25" s="49">
        <v>22939.644254440998</v>
      </c>
      <c r="G25" s="49">
        <v>33144.744354864</v>
      </c>
      <c r="H25" s="49">
        <v>32800.265922011</v>
      </c>
    </row>
    <row r="26" spans="2:8" s="44" customFormat="1" ht="15.75" x14ac:dyDescent="0.2">
      <c r="B26" s="237" t="s">
        <v>160</v>
      </c>
      <c r="C26" s="238"/>
      <c r="D26" s="119">
        <v>988542.85202129558</v>
      </c>
      <c r="E26" s="119">
        <v>994613.51523462904</v>
      </c>
      <c r="F26" s="49">
        <v>989447.14926052</v>
      </c>
      <c r="G26" s="49">
        <v>957772.99728358211</v>
      </c>
      <c r="H26" s="49">
        <v>897639.23954447312</v>
      </c>
    </row>
    <row r="27" spans="2:8" s="44" customFormat="1" ht="15.75" x14ac:dyDescent="0.2">
      <c r="B27" s="237" t="s">
        <v>12</v>
      </c>
      <c r="C27" s="238"/>
      <c r="D27" s="48">
        <f>SUM(D24:D25)</f>
        <v>33157.930336755206</v>
      </c>
      <c r="E27" s="48">
        <f>SUM(E24:E25)</f>
        <v>32062.678083273498</v>
      </c>
      <c r="F27" s="48">
        <f t="shared" ref="F27:H27" si="4">SUM(F24:F25)</f>
        <v>30797.05160024</v>
      </c>
      <c r="G27" s="48">
        <f t="shared" si="4"/>
        <v>49038.216996012918</v>
      </c>
      <c r="H27" s="48">
        <f t="shared" si="4"/>
        <v>47513.300867334096</v>
      </c>
    </row>
    <row r="28" spans="2:8" s="44" customFormat="1" ht="15" customHeight="1" x14ac:dyDescent="0.2">
      <c r="B28" s="237" t="s">
        <v>13</v>
      </c>
      <c r="C28" s="238"/>
      <c r="D28" s="48">
        <f>SUM(D24:D26)</f>
        <v>1021700.7823580508</v>
      </c>
      <c r="E28" s="48">
        <f t="shared" ref="E28:H28" si="5">SUM(E24:E26)</f>
        <v>1026676.1933179025</v>
      </c>
      <c r="F28" s="48">
        <f t="shared" si="5"/>
        <v>1020244.2008607601</v>
      </c>
      <c r="G28" s="48">
        <f t="shared" si="5"/>
        <v>1006811.2142795951</v>
      </c>
      <c r="H28" s="48">
        <f t="shared" si="5"/>
        <v>945152.54041180725</v>
      </c>
    </row>
    <row r="29" spans="2:8" s="44" customFormat="1" ht="15" customHeight="1" x14ac:dyDescent="0.2">
      <c r="B29" s="232" t="s">
        <v>162</v>
      </c>
      <c r="C29" s="232"/>
      <c r="D29" s="232"/>
      <c r="E29" s="232"/>
      <c r="F29" s="232"/>
      <c r="G29" s="232"/>
      <c r="H29" s="177"/>
    </row>
    <row r="30" spans="2:8" s="44" customFormat="1" ht="15" customHeight="1" x14ac:dyDescent="0.2">
      <c r="B30" s="175"/>
      <c r="C30" s="175"/>
      <c r="D30" s="177"/>
      <c r="E30" s="177"/>
      <c r="F30" s="177"/>
      <c r="G30" s="177"/>
      <c r="H30" s="41" t="s">
        <v>67</v>
      </c>
    </row>
    <row r="31" spans="2:8" s="44" customFormat="1" ht="15" customHeight="1" x14ac:dyDescent="0.2">
      <c r="B31" s="235" t="s">
        <v>47</v>
      </c>
      <c r="C31" s="236"/>
      <c r="D31" s="47" t="s">
        <v>108</v>
      </c>
      <c r="E31" s="47" t="s">
        <v>109</v>
      </c>
      <c r="F31" s="47" t="s">
        <v>110</v>
      </c>
      <c r="G31" s="47" t="s">
        <v>139</v>
      </c>
      <c r="H31" s="47" t="s">
        <v>157</v>
      </c>
    </row>
    <row r="32" spans="2:8" s="44" customFormat="1" ht="15" customHeight="1" x14ac:dyDescent="0.2">
      <c r="B32" s="237" t="s">
        <v>9</v>
      </c>
      <c r="C32" s="238"/>
      <c r="D32" s="48">
        <f>D9+D16+D24</f>
        <v>46663.153464352203</v>
      </c>
      <c r="E32" s="48">
        <f t="shared" ref="E32:H32" si="6">E9+E16+E24</f>
        <v>50985.845014219507</v>
      </c>
      <c r="F32" s="48">
        <f t="shared" si="6"/>
        <v>75726.407345799002</v>
      </c>
      <c r="G32" s="48">
        <f t="shared" si="6"/>
        <v>82480.672641148907</v>
      </c>
      <c r="H32" s="48">
        <f t="shared" si="6"/>
        <v>83887.261182376897</v>
      </c>
    </row>
    <row r="33" spans="2:8" s="44" customFormat="1" ht="15" customHeight="1" x14ac:dyDescent="0.2">
      <c r="B33" s="237" t="s">
        <v>10</v>
      </c>
      <c r="C33" s="238"/>
      <c r="D33" s="48">
        <f>D10+D17+D25</f>
        <v>193053.740872403</v>
      </c>
      <c r="E33" s="48">
        <f>E10+E17+E25</f>
        <v>204697.39276905399</v>
      </c>
      <c r="F33" s="48">
        <f>F10+F17+F25</f>
        <v>240411.64425444099</v>
      </c>
      <c r="G33" s="48">
        <f>G10+G17+G25</f>
        <v>251518.94435486401</v>
      </c>
      <c r="H33" s="48">
        <f>H10+H17+H25</f>
        <v>203687.26592201099</v>
      </c>
    </row>
    <row r="34" spans="2:8" s="44" customFormat="1" ht="15" customHeight="1" x14ac:dyDescent="0.2">
      <c r="B34" s="237" t="s">
        <v>11</v>
      </c>
      <c r="C34" s="238"/>
      <c r="D34" s="48">
        <f>D26</f>
        <v>988542.85202129558</v>
      </c>
      <c r="E34" s="48">
        <f>E11+E26</f>
        <v>1950434.5152346292</v>
      </c>
      <c r="F34" s="48">
        <f t="shared" ref="F34:H36" si="7">F11+F18+F26</f>
        <v>8451516.2728260122</v>
      </c>
      <c r="G34" s="48">
        <f t="shared" si="7"/>
        <v>8104486.2576404326</v>
      </c>
      <c r="H34" s="48">
        <f t="shared" si="7"/>
        <v>8357480.9876045492</v>
      </c>
    </row>
    <row r="35" spans="2:8" s="44" customFormat="1" ht="15" customHeight="1" x14ac:dyDescent="0.2">
      <c r="B35" s="237" t="s">
        <v>12</v>
      </c>
      <c r="C35" s="238"/>
      <c r="D35" s="48">
        <f>D12+D19+D27</f>
        <v>239716.89433675521</v>
      </c>
      <c r="E35" s="48">
        <f>E12+E19+E27</f>
        <v>255683.23778327348</v>
      </c>
      <c r="F35" s="48">
        <f t="shared" si="7"/>
        <v>316138.05160024</v>
      </c>
      <c r="G35" s="48">
        <f t="shared" si="7"/>
        <v>333999.61699601292</v>
      </c>
      <c r="H35" s="48">
        <f t="shared" si="7"/>
        <v>287574.52710438787</v>
      </c>
    </row>
    <row r="36" spans="2:8" s="44" customFormat="1" ht="15" customHeight="1" x14ac:dyDescent="0.2">
      <c r="B36" s="237" t="s">
        <v>13</v>
      </c>
      <c r="C36" s="238"/>
      <c r="D36" s="48">
        <f>D28</f>
        <v>1021700.7823580508</v>
      </c>
      <c r="E36" s="48">
        <f>E13+E28</f>
        <v>2024871.1933179025</v>
      </c>
      <c r="F36" s="48">
        <f t="shared" si="7"/>
        <v>8767654.3244262505</v>
      </c>
      <c r="G36" s="48">
        <f t="shared" si="7"/>
        <v>8438485.8746364452</v>
      </c>
      <c r="H36" s="48">
        <f t="shared" si="7"/>
        <v>8645055.5147089362</v>
      </c>
    </row>
    <row r="37" spans="2:8" s="44" customFormat="1" ht="15" customHeight="1" x14ac:dyDescent="0.2"/>
    <row r="38" spans="2:8" s="44" customFormat="1" ht="15" customHeight="1" x14ac:dyDescent="0.2"/>
    <row r="39" spans="2:8" s="44" customFormat="1" ht="15.75" x14ac:dyDescent="0.2">
      <c r="B39" s="52"/>
      <c r="C39" s="52"/>
    </row>
    <row r="40" spans="2:8" s="44" customFormat="1" ht="15.75" x14ac:dyDescent="0.2">
      <c r="B40" s="45" t="s">
        <v>50</v>
      </c>
      <c r="C40" s="43"/>
      <c r="F40" s="41"/>
      <c r="H40" s="41" t="s">
        <v>67</v>
      </c>
    </row>
    <row r="41" spans="2:8" s="44" customFormat="1" ht="15.75" x14ac:dyDescent="0.2">
      <c r="B41" s="222" t="s">
        <v>15</v>
      </c>
      <c r="C41" s="223"/>
      <c r="D41" s="47" t="s">
        <v>108</v>
      </c>
      <c r="E41" s="47" t="s">
        <v>109</v>
      </c>
      <c r="F41" s="47" t="s">
        <v>110</v>
      </c>
      <c r="G41" s="47" t="s">
        <v>139</v>
      </c>
      <c r="H41" s="47" t="s">
        <v>157</v>
      </c>
    </row>
    <row r="42" spans="2:8" s="44" customFormat="1" ht="15.75" x14ac:dyDescent="0.2">
      <c r="B42" s="53" t="s">
        <v>17</v>
      </c>
      <c r="C42" s="9" t="s">
        <v>32</v>
      </c>
      <c r="D42" s="54" t="s">
        <v>0</v>
      </c>
      <c r="E42" s="55">
        <v>736831</v>
      </c>
      <c r="F42" s="56">
        <v>1052051.2259634109</v>
      </c>
      <c r="G42" s="56">
        <v>1004908</v>
      </c>
      <c r="H42" s="56">
        <v>1021545.9237954431</v>
      </c>
    </row>
    <row r="43" spans="2:8" s="44" customFormat="1" ht="15.75" x14ac:dyDescent="0.2">
      <c r="B43" s="53" t="s">
        <v>18</v>
      </c>
      <c r="C43" s="9" t="s">
        <v>33</v>
      </c>
      <c r="D43" s="54" t="s">
        <v>0</v>
      </c>
      <c r="E43" s="55">
        <v>81969</v>
      </c>
      <c r="F43" s="56">
        <v>112238.7</v>
      </c>
      <c r="G43" s="56">
        <v>116898.45</v>
      </c>
      <c r="H43" s="56">
        <v>108613.5</v>
      </c>
    </row>
    <row r="44" spans="2:8" s="44" customFormat="1" ht="15.75" x14ac:dyDescent="0.2">
      <c r="B44" s="53" t="s">
        <v>19</v>
      </c>
      <c r="C44" s="9" t="s">
        <v>34</v>
      </c>
      <c r="D44" s="54" t="s">
        <v>0</v>
      </c>
      <c r="E44" s="55">
        <v>7970</v>
      </c>
      <c r="F44" s="56">
        <v>7935.9190373847123</v>
      </c>
      <c r="G44" s="56">
        <v>7553.1520884000001</v>
      </c>
      <c r="H44" s="56">
        <v>7731.154660996559</v>
      </c>
    </row>
    <row r="45" spans="2:8" s="44" customFormat="1" ht="15.75" x14ac:dyDescent="0.2">
      <c r="B45" s="53" t="s">
        <v>20</v>
      </c>
      <c r="C45" s="9" t="s">
        <v>35</v>
      </c>
      <c r="D45" s="54" t="s">
        <v>0</v>
      </c>
      <c r="E45" s="55">
        <v>0</v>
      </c>
      <c r="F45" s="56">
        <v>37449.980660179099</v>
      </c>
      <c r="G45" s="56">
        <v>34839.008858838875</v>
      </c>
      <c r="H45" s="56">
        <v>33103.51923118571</v>
      </c>
    </row>
    <row r="46" spans="2:8" s="44" customFormat="1" ht="15.75" x14ac:dyDescent="0.2">
      <c r="B46" s="53" t="s">
        <v>21</v>
      </c>
      <c r="C46" s="9" t="s">
        <v>36</v>
      </c>
      <c r="D46" s="54" t="s">
        <v>0</v>
      </c>
      <c r="E46" s="55">
        <v>17499</v>
      </c>
      <c r="F46" s="56">
        <v>15609.392293082601</v>
      </c>
      <c r="G46" s="56">
        <v>14458.02491</v>
      </c>
      <c r="H46" s="56">
        <v>17230.229054703999</v>
      </c>
    </row>
    <row r="47" spans="2:8" s="44" customFormat="1" ht="15.75" x14ac:dyDescent="0.2">
      <c r="B47" s="53" t="s">
        <v>22</v>
      </c>
      <c r="C47" s="9" t="s">
        <v>37</v>
      </c>
      <c r="D47" s="54" t="s">
        <v>0</v>
      </c>
      <c r="E47" s="55">
        <v>456</v>
      </c>
      <c r="F47" s="56">
        <v>428.22</v>
      </c>
      <c r="G47" s="56">
        <v>469.56</v>
      </c>
      <c r="H47" s="56">
        <v>446.29</v>
      </c>
    </row>
    <row r="48" spans="2:8" s="44" customFormat="1" ht="15.75" x14ac:dyDescent="0.2">
      <c r="B48" s="53" t="s">
        <v>23</v>
      </c>
      <c r="C48" s="9" t="s">
        <v>38</v>
      </c>
      <c r="D48" s="54" t="s">
        <v>0</v>
      </c>
      <c r="E48" s="55">
        <v>1550</v>
      </c>
      <c r="F48" s="56">
        <v>1454.6304</v>
      </c>
      <c r="G48" s="56">
        <v>1595.0592000000001</v>
      </c>
      <c r="H48" s="56">
        <v>1516.0128</v>
      </c>
    </row>
    <row r="49" spans="2:8" s="44" customFormat="1" ht="15.75" x14ac:dyDescent="0.2">
      <c r="B49" s="53" t="s">
        <v>24</v>
      </c>
      <c r="C49" s="9" t="s">
        <v>39</v>
      </c>
      <c r="D49" s="54" t="s">
        <v>0</v>
      </c>
      <c r="E49" s="55">
        <v>0</v>
      </c>
      <c r="F49" s="56">
        <v>0</v>
      </c>
      <c r="G49" s="56">
        <v>0</v>
      </c>
      <c r="H49" s="56">
        <v>0</v>
      </c>
    </row>
    <row r="50" spans="2:8" s="44" customFormat="1" ht="15.75" x14ac:dyDescent="0.2">
      <c r="B50" s="53" t="s">
        <v>25</v>
      </c>
      <c r="C50" s="9" t="s">
        <v>40</v>
      </c>
      <c r="D50" s="54" t="s">
        <v>0</v>
      </c>
      <c r="E50" s="55">
        <v>42914</v>
      </c>
      <c r="F50" s="56">
        <v>0</v>
      </c>
      <c r="G50" s="56">
        <v>0</v>
      </c>
      <c r="H50" s="56">
        <v>0</v>
      </c>
    </row>
    <row r="51" spans="2:8" s="44" customFormat="1" ht="15.75" x14ac:dyDescent="0.2">
      <c r="B51" s="53" t="s">
        <v>26</v>
      </c>
      <c r="C51" s="9" t="s">
        <v>41</v>
      </c>
      <c r="D51" s="54" t="s">
        <v>0</v>
      </c>
      <c r="E51" s="55">
        <v>0</v>
      </c>
      <c r="F51" s="56">
        <v>0</v>
      </c>
      <c r="G51" s="56">
        <v>0</v>
      </c>
      <c r="H51" s="56">
        <v>0</v>
      </c>
    </row>
    <row r="52" spans="2:8" s="44" customFormat="1" ht="15.75" x14ac:dyDescent="0.2">
      <c r="B52" s="53" t="s">
        <v>27</v>
      </c>
      <c r="C52" s="9" t="s">
        <v>42</v>
      </c>
      <c r="D52" s="54" t="s">
        <v>0</v>
      </c>
      <c r="E52" s="55">
        <v>0</v>
      </c>
      <c r="F52" s="56">
        <v>0</v>
      </c>
      <c r="G52" s="56">
        <v>0</v>
      </c>
      <c r="H52" s="56">
        <v>0</v>
      </c>
    </row>
    <row r="53" spans="2:8" s="44" customFormat="1" ht="15.75" x14ac:dyDescent="0.2">
      <c r="B53" s="53" t="s">
        <v>28</v>
      </c>
      <c r="C53" s="9" t="s">
        <v>51</v>
      </c>
      <c r="D53" s="54" t="s">
        <v>0</v>
      </c>
      <c r="E53" s="55">
        <v>66632</v>
      </c>
      <c r="F53" s="56">
        <v>57395.103561600015</v>
      </c>
      <c r="G53" s="56">
        <v>52390.120824000012</v>
      </c>
      <c r="H53" s="56">
        <v>49052.097448</v>
      </c>
    </row>
    <row r="54" spans="2:8" s="44" customFormat="1" ht="15.75" x14ac:dyDescent="0.2">
      <c r="B54" s="53" t="s">
        <v>29</v>
      </c>
      <c r="C54" s="9" t="s">
        <v>43</v>
      </c>
      <c r="D54" s="54" t="s">
        <v>0</v>
      </c>
      <c r="E54" s="55">
        <v>0</v>
      </c>
      <c r="F54" s="56">
        <v>0</v>
      </c>
      <c r="G54" s="56">
        <v>0</v>
      </c>
      <c r="H54" s="56">
        <v>0</v>
      </c>
    </row>
    <row r="55" spans="2:8" s="44" customFormat="1" ht="15.75" x14ac:dyDescent="0.2">
      <c r="B55" s="53" t="s">
        <v>30</v>
      </c>
      <c r="C55" s="9" t="s">
        <v>44</v>
      </c>
      <c r="D55" s="54" t="s">
        <v>0</v>
      </c>
      <c r="E55" s="55">
        <v>0</v>
      </c>
      <c r="F55" s="56">
        <v>0</v>
      </c>
      <c r="G55" s="56">
        <v>0</v>
      </c>
      <c r="H55" s="56">
        <v>0</v>
      </c>
    </row>
    <row r="56" spans="2:8" s="44" customFormat="1" ht="15.75" x14ac:dyDescent="0.2">
      <c r="B56" s="53" t="s">
        <v>31</v>
      </c>
      <c r="C56" s="9" t="s">
        <v>45</v>
      </c>
      <c r="D56" s="54" t="s">
        <v>0</v>
      </c>
      <c r="E56" s="55">
        <v>0</v>
      </c>
      <c r="F56" s="56">
        <v>0</v>
      </c>
      <c r="G56" s="56">
        <v>0</v>
      </c>
      <c r="H56" s="56">
        <v>0</v>
      </c>
    </row>
    <row r="57" spans="2:8" s="44" customFormat="1" ht="15.75" x14ac:dyDescent="0.2">
      <c r="B57" s="57"/>
      <c r="C57" s="9" t="s">
        <v>46</v>
      </c>
      <c r="D57" s="54" t="s">
        <v>0</v>
      </c>
      <c r="E57" s="55">
        <v>0</v>
      </c>
      <c r="F57" s="55">
        <v>0</v>
      </c>
      <c r="G57" s="55">
        <v>0</v>
      </c>
      <c r="H57" s="55">
        <v>0</v>
      </c>
    </row>
    <row r="58" spans="2:8" s="44" customFormat="1" ht="15.75" x14ac:dyDescent="0.2">
      <c r="B58" s="233" t="s">
        <v>47</v>
      </c>
      <c r="C58" s="234"/>
      <c r="D58" s="54" t="s">
        <v>0</v>
      </c>
      <c r="E58" s="55">
        <v>955821</v>
      </c>
      <c r="F58" s="56">
        <f>SUM(F42:F57)</f>
        <v>1284563.1719156571</v>
      </c>
      <c r="G58" s="56">
        <f t="shared" ref="G58:H58" si="8">SUM(G42:G57)</f>
        <v>1233111.3758812388</v>
      </c>
      <c r="H58" s="56">
        <f t="shared" si="8"/>
        <v>1239238.7269903293</v>
      </c>
    </row>
    <row r="59" spans="2:8" s="44" customFormat="1" ht="15.75" x14ac:dyDescent="0.2">
      <c r="B59" s="63"/>
      <c r="C59" s="63"/>
      <c r="D59" s="64"/>
      <c r="E59" s="82"/>
      <c r="F59" s="179"/>
      <c r="G59" s="179"/>
      <c r="H59" s="41" t="s">
        <v>67</v>
      </c>
    </row>
    <row r="60" spans="2:8" s="44" customFormat="1" ht="15.75" x14ac:dyDescent="0.2">
      <c r="B60" s="222" t="s">
        <v>163</v>
      </c>
      <c r="C60" s="228"/>
      <c r="D60" s="47" t="s">
        <v>108</v>
      </c>
      <c r="E60" s="47" t="s">
        <v>109</v>
      </c>
      <c r="F60" s="47" t="s">
        <v>110</v>
      </c>
      <c r="G60" s="47" t="s">
        <v>139</v>
      </c>
      <c r="H60" s="47" t="s">
        <v>157</v>
      </c>
    </row>
    <row r="61" spans="2:8" s="44" customFormat="1" ht="15.75" x14ac:dyDescent="0.2">
      <c r="B61" s="53" t="s">
        <v>17</v>
      </c>
      <c r="C61" s="9" t="s">
        <v>32</v>
      </c>
      <c r="D61" s="54" t="s">
        <v>0</v>
      </c>
      <c r="E61" s="54" t="s">
        <v>0</v>
      </c>
      <c r="F61" s="56">
        <v>754277.75112156803</v>
      </c>
      <c r="G61" s="56">
        <v>737238.06694827182</v>
      </c>
      <c r="H61" s="56">
        <v>694372.71846283425</v>
      </c>
    </row>
    <row r="62" spans="2:8" s="44" customFormat="1" ht="15.75" x14ac:dyDescent="0.2">
      <c r="B62" s="53" t="s">
        <v>18</v>
      </c>
      <c r="C62" s="9" t="s">
        <v>33</v>
      </c>
      <c r="D62" s="54" t="s">
        <v>0</v>
      </c>
      <c r="E62" s="54" t="s">
        <v>0</v>
      </c>
      <c r="F62" s="56">
        <v>12858.02434704</v>
      </c>
      <c r="G62" s="56">
        <v>12602.94466069</v>
      </c>
      <c r="H62" s="56">
        <v>16471.05489811</v>
      </c>
    </row>
    <row r="63" spans="2:8" s="44" customFormat="1" ht="15.75" x14ac:dyDescent="0.2">
      <c r="B63" s="53" t="s">
        <v>19</v>
      </c>
      <c r="C63" s="9" t="s">
        <v>34</v>
      </c>
      <c r="D63" s="54" t="s">
        <v>0</v>
      </c>
      <c r="E63" s="54" t="s">
        <v>0</v>
      </c>
      <c r="F63" s="56">
        <v>3699.6688693660094</v>
      </c>
      <c r="G63" s="56">
        <v>3921.4982084635199</v>
      </c>
      <c r="H63" s="56">
        <v>3948.4690579125104</v>
      </c>
    </row>
    <row r="64" spans="2:8" s="44" customFormat="1" ht="15.75" x14ac:dyDescent="0.2">
      <c r="B64" s="53" t="s">
        <v>20</v>
      </c>
      <c r="C64" s="9" t="s">
        <v>35</v>
      </c>
      <c r="D64" s="54" t="s">
        <v>0</v>
      </c>
      <c r="E64" s="54" t="s">
        <v>0</v>
      </c>
      <c r="F64" s="56">
        <v>17802.800627618391</v>
      </c>
      <c r="G64" s="56">
        <v>20878.10058315441</v>
      </c>
      <c r="H64" s="56">
        <v>7071.3803108664197</v>
      </c>
    </row>
    <row r="65" spans="2:11" s="44" customFormat="1" ht="15.75" x14ac:dyDescent="0.2">
      <c r="B65" s="53" t="s">
        <v>21</v>
      </c>
      <c r="C65" s="9" t="s">
        <v>36</v>
      </c>
      <c r="D65" s="54" t="s">
        <v>0</v>
      </c>
      <c r="E65" s="54" t="s">
        <v>0</v>
      </c>
      <c r="F65" s="56">
        <v>3971.7771657497851</v>
      </c>
      <c r="G65" s="56">
        <v>4618.0518803225877</v>
      </c>
      <c r="H65" s="56">
        <v>3884.3566456594617</v>
      </c>
    </row>
    <row r="66" spans="2:11" s="44" customFormat="1" ht="15.75" x14ac:dyDescent="0.2">
      <c r="B66" s="53" t="s">
        <v>22</v>
      </c>
      <c r="C66" s="9" t="s">
        <v>37</v>
      </c>
      <c r="D66" s="54" t="s">
        <v>0</v>
      </c>
      <c r="E66" s="54" t="s">
        <v>0</v>
      </c>
      <c r="F66" s="56">
        <v>1013.0008996604209</v>
      </c>
      <c r="G66" s="56">
        <v>3345.163336407938</v>
      </c>
      <c r="H66" s="56">
        <v>4713.5701906948734</v>
      </c>
    </row>
    <row r="67" spans="2:11" s="44" customFormat="1" ht="15.75" x14ac:dyDescent="0.2">
      <c r="B67" s="53" t="s">
        <v>23</v>
      </c>
      <c r="C67" s="9" t="s">
        <v>38</v>
      </c>
      <c r="D67" s="54" t="s">
        <v>0</v>
      </c>
      <c r="E67" s="54" t="s">
        <v>0</v>
      </c>
      <c r="F67" s="56">
        <v>16714.959864378739</v>
      </c>
      <c r="G67" s="56">
        <v>16619.523092002441</v>
      </c>
      <c r="H67" s="56">
        <v>12361.42422641534</v>
      </c>
    </row>
    <row r="68" spans="2:11" s="44" customFormat="1" ht="15.75" x14ac:dyDescent="0.2">
      <c r="B68" s="53" t="s">
        <v>24</v>
      </c>
      <c r="C68" s="9" t="s">
        <v>39</v>
      </c>
      <c r="D68" s="54" t="s">
        <v>0</v>
      </c>
      <c r="E68" s="54" t="s">
        <v>0</v>
      </c>
      <c r="F68" s="56">
        <v>0</v>
      </c>
      <c r="G68" s="56">
        <v>0</v>
      </c>
      <c r="H68" s="56">
        <v>0</v>
      </c>
    </row>
    <row r="69" spans="2:11" s="44" customFormat="1" ht="15.75" x14ac:dyDescent="0.2">
      <c r="B69" s="53" t="s">
        <v>25</v>
      </c>
      <c r="C69" s="9" t="s">
        <v>40</v>
      </c>
      <c r="D69" s="54" t="s">
        <v>0</v>
      </c>
      <c r="E69" s="54" t="s">
        <v>0</v>
      </c>
      <c r="F69" s="56">
        <v>133841.20967072019</v>
      </c>
      <c r="G69" s="56">
        <v>115670.2280499936</v>
      </c>
      <c r="H69" s="56">
        <v>110762.62610468315</v>
      </c>
    </row>
    <row r="70" spans="2:11" s="44" customFormat="1" ht="15.75" x14ac:dyDescent="0.2">
      <c r="B70" s="53" t="s">
        <v>26</v>
      </c>
      <c r="C70" s="9" t="s">
        <v>41</v>
      </c>
      <c r="D70" s="54" t="s">
        <v>0</v>
      </c>
      <c r="E70" s="54" t="s">
        <v>0</v>
      </c>
      <c r="F70" s="56">
        <v>0</v>
      </c>
      <c r="G70" s="56">
        <v>0</v>
      </c>
      <c r="H70" s="56">
        <v>0</v>
      </c>
    </row>
    <row r="71" spans="2:11" s="44" customFormat="1" ht="15.75" x14ac:dyDescent="0.2">
      <c r="B71" s="53" t="s">
        <v>27</v>
      </c>
      <c r="C71" s="9" t="s">
        <v>42</v>
      </c>
      <c r="D71" s="54" t="s">
        <v>0</v>
      </c>
      <c r="E71" s="54" t="s">
        <v>0</v>
      </c>
      <c r="F71" s="56">
        <v>12462.730767005694</v>
      </c>
      <c r="G71" s="56">
        <v>8705.6813794108984</v>
      </c>
      <c r="H71" s="56">
        <v>8089.9297859824073</v>
      </c>
    </row>
    <row r="72" spans="2:11" s="44" customFormat="1" ht="15.75" x14ac:dyDescent="0.2">
      <c r="B72" s="53" t="s">
        <v>28</v>
      </c>
      <c r="C72" s="9" t="s">
        <v>51</v>
      </c>
      <c r="D72" s="54" t="s">
        <v>0</v>
      </c>
      <c r="E72" s="54" t="s">
        <v>0</v>
      </c>
      <c r="F72" s="56">
        <v>9337.4078052236</v>
      </c>
      <c r="G72" s="56">
        <v>8373.3301050746704</v>
      </c>
      <c r="H72" s="56">
        <v>7076.3831506299202</v>
      </c>
    </row>
    <row r="73" spans="2:11" s="44" customFormat="1" ht="15.75" x14ac:dyDescent="0.2">
      <c r="B73" s="53" t="s">
        <v>29</v>
      </c>
      <c r="C73" s="9" t="s">
        <v>43</v>
      </c>
      <c r="D73" s="54" t="s">
        <v>0</v>
      </c>
      <c r="E73" s="54" t="s">
        <v>0</v>
      </c>
      <c r="F73" s="56">
        <v>9583.3146867489995</v>
      </c>
      <c r="G73" s="56">
        <v>9486.9981934200005</v>
      </c>
      <c r="H73" s="56">
        <v>9670.3510972149998</v>
      </c>
    </row>
    <row r="74" spans="2:11" s="44" customFormat="1" ht="15.75" x14ac:dyDescent="0.2">
      <c r="B74" s="53" t="s">
        <v>30</v>
      </c>
      <c r="C74" s="9" t="s">
        <v>48</v>
      </c>
      <c r="D74" s="54" t="s">
        <v>0</v>
      </c>
      <c r="E74" s="54" t="s">
        <v>0</v>
      </c>
      <c r="F74" s="56">
        <v>0</v>
      </c>
      <c r="G74" s="56">
        <v>0</v>
      </c>
      <c r="H74" s="56">
        <v>0</v>
      </c>
    </row>
    <row r="75" spans="2:11" s="44" customFormat="1" ht="15.75" x14ac:dyDescent="0.2">
      <c r="B75" s="53" t="s">
        <v>31</v>
      </c>
      <c r="C75" s="9" t="s">
        <v>45</v>
      </c>
      <c r="D75" s="54" t="s">
        <v>0</v>
      </c>
      <c r="E75" s="54" t="s">
        <v>0</v>
      </c>
      <c r="F75" s="56">
        <v>13884.50343544</v>
      </c>
      <c r="G75" s="56">
        <v>16313.410846369999</v>
      </c>
      <c r="H75" s="56">
        <v>19216.97561347</v>
      </c>
    </row>
    <row r="76" spans="2:11" s="44" customFormat="1" ht="15.75" x14ac:dyDescent="0.2">
      <c r="B76" s="57"/>
      <c r="C76" s="9" t="s">
        <v>46</v>
      </c>
      <c r="D76" s="54" t="s">
        <v>0</v>
      </c>
      <c r="E76" s="54" t="s">
        <v>0</v>
      </c>
      <c r="F76" s="55">
        <v>0</v>
      </c>
      <c r="G76" s="55">
        <v>0</v>
      </c>
      <c r="H76" s="55">
        <v>0</v>
      </c>
    </row>
    <row r="77" spans="2:11" s="44" customFormat="1" ht="15.75" x14ac:dyDescent="0.2">
      <c r="B77" s="233" t="s">
        <v>47</v>
      </c>
      <c r="C77" s="234"/>
      <c r="D77" s="54" t="s">
        <v>0</v>
      </c>
      <c r="E77" s="54" t="s">
        <v>0</v>
      </c>
      <c r="F77" s="56">
        <f>SUM(F61:F76)</f>
        <v>989447.14926052</v>
      </c>
      <c r="G77" s="56">
        <f t="shared" ref="G77:H77" si="9">SUM(G61:G76)</f>
        <v>957772.99728358211</v>
      </c>
      <c r="H77" s="56">
        <f t="shared" si="9"/>
        <v>897639.23954447312</v>
      </c>
    </row>
    <row r="78" spans="2:11" s="44" customFormat="1" ht="15.75" x14ac:dyDescent="0.2">
      <c r="B78" s="63"/>
      <c r="C78" s="63"/>
      <c r="D78" s="64"/>
      <c r="E78" s="64"/>
      <c r="F78" s="179"/>
      <c r="G78" s="179"/>
      <c r="H78" s="41" t="s">
        <v>67</v>
      </c>
    </row>
    <row r="79" spans="2:11" s="44" customFormat="1" ht="15.75" x14ac:dyDescent="0.2">
      <c r="B79" s="222" t="s">
        <v>164</v>
      </c>
      <c r="C79" s="228"/>
      <c r="D79" s="47" t="s">
        <v>108</v>
      </c>
      <c r="E79" s="47" t="s">
        <v>109</v>
      </c>
      <c r="F79" s="47" t="s">
        <v>110</v>
      </c>
      <c r="G79" s="47" t="s">
        <v>139</v>
      </c>
      <c r="H79" s="47" t="s">
        <v>157</v>
      </c>
      <c r="I79" s="58"/>
      <c r="J79" s="59"/>
      <c r="K79" s="59"/>
    </row>
    <row r="80" spans="2:11" s="44" customFormat="1" ht="15.75" x14ac:dyDescent="0.2">
      <c r="B80" s="53" t="s">
        <v>17</v>
      </c>
      <c r="C80" s="9" t="s">
        <v>32</v>
      </c>
      <c r="D80" s="54" t="s">
        <v>0</v>
      </c>
      <c r="E80" s="54" t="s">
        <v>0</v>
      </c>
      <c r="F80" s="56">
        <v>4700323.4199736984</v>
      </c>
      <c r="G80" s="56">
        <v>4558778.0485783536</v>
      </c>
      <c r="H80" s="56">
        <v>4790396.3084940165</v>
      </c>
    </row>
    <row r="81" spans="2:8" s="44" customFormat="1" ht="15.75" x14ac:dyDescent="0.2">
      <c r="B81" s="53" t="s">
        <v>18</v>
      </c>
      <c r="C81" s="9" t="s">
        <v>33</v>
      </c>
      <c r="D81" s="54" t="s">
        <v>0</v>
      </c>
      <c r="E81" s="54" t="s">
        <v>0</v>
      </c>
      <c r="F81" s="56">
        <v>32599.816625551754</v>
      </c>
      <c r="G81" s="56">
        <v>24483.334152504856</v>
      </c>
      <c r="H81" s="56">
        <v>22122.703197208033</v>
      </c>
    </row>
    <row r="82" spans="2:8" s="44" customFormat="1" ht="15.75" x14ac:dyDescent="0.2">
      <c r="B82" s="53" t="s">
        <v>19</v>
      </c>
      <c r="C82" s="9" t="s">
        <v>34</v>
      </c>
      <c r="D82" s="54" t="s">
        <v>0</v>
      </c>
      <c r="E82" s="54" t="s">
        <v>0</v>
      </c>
      <c r="F82" s="56">
        <v>10869.563234177043</v>
      </c>
      <c r="G82" s="56">
        <v>10348.1375797374</v>
      </c>
      <c r="H82" s="56">
        <v>10673.36029922733</v>
      </c>
    </row>
    <row r="83" spans="2:8" s="44" customFormat="1" ht="15.75" x14ac:dyDescent="0.2">
      <c r="B83" s="53" t="s">
        <v>20</v>
      </c>
      <c r="C83" s="9" t="s">
        <v>35</v>
      </c>
      <c r="D83" s="54" t="s">
        <v>0</v>
      </c>
      <c r="E83" s="54" t="s">
        <v>0</v>
      </c>
      <c r="F83" s="56">
        <v>169354.15738064912</v>
      </c>
      <c r="G83" s="56">
        <v>116037.4240652498</v>
      </c>
      <c r="H83" s="56">
        <v>130130.04743175101</v>
      </c>
    </row>
    <row r="84" spans="2:8" s="44" customFormat="1" ht="15.75" x14ac:dyDescent="0.2">
      <c r="B84" s="53" t="s">
        <v>21</v>
      </c>
      <c r="C84" s="9" t="s">
        <v>36</v>
      </c>
      <c r="D84" s="54" t="s">
        <v>0</v>
      </c>
      <c r="E84" s="54" t="s">
        <v>0</v>
      </c>
      <c r="F84" s="56">
        <v>5917.2263986381149</v>
      </c>
      <c r="G84" s="56">
        <v>5901.5755191326898</v>
      </c>
      <c r="H84" s="56">
        <v>7141.5910848517506</v>
      </c>
    </row>
    <row r="85" spans="2:8" s="44" customFormat="1" ht="15.75" x14ac:dyDescent="0.2">
      <c r="B85" s="53" t="s">
        <v>22</v>
      </c>
      <c r="C85" s="9" t="s">
        <v>37</v>
      </c>
      <c r="D85" s="54" t="s">
        <v>0</v>
      </c>
      <c r="E85" s="54" t="s">
        <v>0</v>
      </c>
      <c r="F85" s="56">
        <v>12132.082522837965</v>
      </c>
      <c r="G85" s="56">
        <v>10143.32553974634</v>
      </c>
      <c r="H85" s="56">
        <v>15770.892432158627</v>
      </c>
    </row>
    <row r="86" spans="2:8" s="44" customFormat="1" ht="15.75" x14ac:dyDescent="0.2">
      <c r="B86" s="53" t="s">
        <v>23</v>
      </c>
      <c r="C86" s="9" t="s">
        <v>38</v>
      </c>
      <c r="D86" s="54" t="s">
        <v>0</v>
      </c>
      <c r="E86" s="54" t="s">
        <v>0</v>
      </c>
      <c r="F86" s="56">
        <v>5937.7736819654874</v>
      </c>
      <c r="G86" s="56">
        <v>5188.6567331058204</v>
      </c>
      <c r="H86" s="56">
        <v>8761.4028782189871</v>
      </c>
    </row>
    <row r="87" spans="2:8" s="44" customFormat="1" ht="15.75" x14ac:dyDescent="0.2">
      <c r="B87" s="53" t="s">
        <v>24</v>
      </c>
      <c r="C87" s="9" t="s">
        <v>39</v>
      </c>
      <c r="D87" s="54" t="s">
        <v>0</v>
      </c>
      <c r="E87" s="54" t="s">
        <v>0</v>
      </c>
      <c r="F87" s="56">
        <v>1858.6534088247035</v>
      </c>
      <c r="G87" s="56">
        <v>2349.169261101772</v>
      </c>
      <c r="H87" s="56">
        <v>1268.2490833434063</v>
      </c>
    </row>
    <row r="88" spans="2:8" s="44" customFormat="1" ht="15.75" x14ac:dyDescent="0.2">
      <c r="B88" s="53" t="s">
        <v>25</v>
      </c>
      <c r="C88" s="9" t="s">
        <v>40</v>
      </c>
      <c r="D88" s="54" t="s">
        <v>0</v>
      </c>
      <c r="E88" s="54" t="s">
        <v>0</v>
      </c>
      <c r="F88" s="56">
        <v>242315.10636304773</v>
      </c>
      <c r="G88" s="56">
        <v>219195.99691104575</v>
      </c>
      <c r="H88" s="56">
        <v>226663.55993243348</v>
      </c>
    </row>
    <row r="89" spans="2:8" s="44" customFormat="1" ht="15.75" x14ac:dyDescent="0.2">
      <c r="B89" s="53" t="s">
        <v>26</v>
      </c>
      <c r="C89" s="9" t="s">
        <v>41</v>
      </c>
      <c r="D89" s="54" t="s">
        <v>0</v>
      </c>
      <c r="E89" s="54" t="s">
        <v>0</v>
      </c>
      <c r="F89" s="56">
        <v>0</v>
      </c>
      <c r="G89" s="56">
        <v>0</v>
      </c>
      <c r="H89" s="56">
        <v>0</v>
      </c>
    </row>
    <row r="90" spans="2:8" s="44" customFormat="1" ht="15.75" x14ac:dyDescent="0.2">
      <c r="B90" s="53" t="s">
        <v>27</v>
      </c>
      <c r="C90" s="9" t="s">
        <v>42</v>
      </c>
      <c r="D90" s="54" t="s">
        <v>0</v>
      </c>
      <c r="E90" s="54" t="s">
        <v>0</v>
      </c>
      <c r="F90" s="56">
        <v>0</v>
      </c>
      <c r="G90" s="56">
        <v>0</v>
      </c>
      <c r="H90" s="56">
        <v>0</v>
      </c>
    </row>
    <row r="91" spans="2:8" s="44" customFormat="1" ht="15.75" x14ac:dyDescent="0.2">
      <c r="B91" s="53" t="s">
        <v>28</v>
      </c>
      <c r="C91" s="9" t="s">
        <v>51</v>
      </c>
      <c r="D91" s="54" t="s">
        <v>0</v>
      </c>
      <c r="E91" s="54" t="s">
        <v>0</v>
      </c>
      <c r="F91" s="56">
        <v>960708.62245382182</v>
      </c>
      <c r="G91" s="56">
        <v>918338.93860593834</v>
      </c>
      <c r="H91" s="56">
        <v>961295.68420053017</v>
      </c>
    </row>
    <row r="92" spans="2:8" s="44" customFormat="1" ht="15.75" x14ac:dyDescent="0.2">
      <c r="B92" s="53" t="s">
        <v>29</v>
      </c>
      <c r="C92" s="9" t="s">
        <v>43</v>
      </c>
      <c r="D92" s="54" t="s">
        <v>0</v>
      </c>
      <c r="E92" s="54" t="s">
        <v>0</v>
      </c>
      <c r="F92" s="56">
        <v>625.39</v>
      </c>
      <c r="G92" s="56">
        <v>2135.38</v>
      </c>
      <c r="H92" s="56">
        <v>823.42</v>
      </c>
    </row>
    <row r="93" spans="2:8" s="44" customFormat="1" ht="15.75" x14ac:dyDescent="0.2">
      <c r="B93" s="53" t="s">
        <v>30</v>
      </c>
      <c r="C93" s="9" t="s">
        <v>48</v>
      </c>
      <c r="D93" s="54" t="s">
        <v>0</v>
      </c>
      <c r="E93" s="54" t="s">
        <v>0</v>
      </c>
      <c r="F93" s="56">
        <v>31448.839606621885</v>
      </c>
      <c r="G93" s="56">
        <v>37426.327529695038</v>
      </c>
      <c r="H93" s="56">
        <v>41802.042036007384</v>
      </c>
    </row>
    <row r="94" spans="2:8" s="44" customFormat="1" ht="15.75" x14ac:dyDescent="0.2">
      <c r="B94" s="53" t="s">
        <v>31</v>
      </c>
      <c r="C94" s="9" t="s">
        <v>45</v>
      </c>
      <c r="D94" s="54" t="s">
        <v>0</v>
      </c>
      <c r="E94" s="54" t="s">
        <v>0</v>
      </c>
      <c r="F94" s="56">
        <v>3415.3</v>
      </c>
      <c r="G94" s="56">
        <v>3275.57</v>
      </c>
      <c r="H94" s="56">
        <v>3753.76</v>
      </c>
    </row>
    <row r="95" spans="2:8" s="44" customFormat="1" ht="15.75" x14ac:dyDescent="0.2">
      <c r="B95" s="57"/>
      <c r="C95" s="9" t="s">
        <v>46</v>
      </c>
      <c r="D95" s="54" t="s">
        <v>0</v>
      </c>
      <c r="E95" s="54" t="s">
        <v>0</v>
      </c>
      <c r="F95" s="60">
        <v>0</v>
      </c>
      <c r="G95" s="60">
        <v>0</v>
      </c>
      <c r="H95" s="60">
        <v>0</v>
      </c>
    </row>
    <row r="96" spans="2:8" s="44" customFormat="1" ht="15.75" x14ac:dyDescent="0.2">
      <c r="B96" s="229" t="s">
        <v>47</v>
      </c>
      <c r="C96" s="230"/>
      <c r="D96" s="189" t="s">
        <v>0</v>
      </c>
      <c r="E96" s="189" t="s">
        <v>0</v>
      </c>
      <c r="F96" s="191">
        <f>SUM(F80:F95)</f>
        <v>6177505.9516498344</v>
      </c>
      <c r="G96" s="191">
        <f t="shared" ref="G96:H96" si="10">SUM(G80:G95)</f>
        <v>5913601.8844756112</v>
      </c>
      <c r="H96" s="191">
        <f t="shared" si="10"/>
        <v>6220603.0210697465</v>
      </c>
    </row>
    <row r="97" spans="2:8" s="44" customFormat="1" ht="15.75" x14ac:dyDescent="0.2">
      <c r="B97" s="62" t="s">
        <v>165</v>
      </c>
      <c r="C97" s="63"/>
      <c r="D97" s="64"/>
      <c r="E97" s="64"/>
      <c r="F97" s="179"/>
      <c r="G97" s="179"/>
      <c r="H97" s="179"/>
    </row>
    <row r="98" spans="2:8" s="44" customFormat="1" ht="15.75" x14ac:dyDescent="0.2">
      <c r="B98" s="63"/>
      <c r="C98" s="63"/>
      <c r="D98" s="64"/>
      <c r="E98" s="64"/>
      <c r="F98" s="179"/>
      <c r="G98" s="179"/>
      <c r="H98" s="41" t="s">
        <v>67</v>
      </c>
    </row>
    <row r="99" spans="2:8" s="44" customFormat="1" ht="15.75" x14ac:dyDescent="0.2">
      <c r="B99" s="222" t="s">
        <v>47</v>
      </c>
      <c r="C99" s="228"/>
      <c r="D99" s="47" t="s">
        <v>108</v>
      </c>
      <c r="E99" s="47" t="s">
        <v>109</v>
      </c>
      <c r="F99" s="47" t="s">
        <v>110</v>
      </c>
      <c r="G99" s="47" t="s">
        <v>139</v>
      </c>
      <c r="H99" s="47" t="s">
        <v>157</v>
      </c>
    </row>
    <row r="100" spans="2:8" s="44" customFormat="1" ht="15.75" x14ac:dyDescent="0.2">
      <c r="B100" s="53" t="s">
        <v>17</v>
      </c>
      <c r="C100" s="9" t="s">
        <v>32</v>
      </c>
      <c r="D100" s="54" t="s">
        <v>0</v>
      </c>
      <c r="E100" s="61">
        <f t="shared" ref="E100:E115" si="11">E42</f>
        <v>736831</v>
      </c>
      <c r="F100" s="56">
        <f t="shared" ref="F100:F115" si="12">F42+F61+F80</f>
        <v>6506652.3970586769</v>
      </c>
      <c r="G100" s="56">
        <f t="shared" ref="G100:H100" si="13">G42+G61+G80</f>
        <v>6300924.1155266259</v>
      </c>
      <c r="H100" s="56">
        <f t="shared" si="13"/>
        <v>6506314.9507522937</v>
      </c>
    </row>
    <row r="101" spans="2:8" s="44" customFormat="1" ht="15.75" x14ac:dyDescent="0.2">
      <c r="B101" s="53" t="s">
        <v>18</v>
      </c>
      <c r="C101" s="9" t="s">
        <v>33</v>
      </c>
      <c r="D101" s="54" t="s">
        <v>0</v>
      </c>
      <c r="E101" s="61">
        <f t="shared" si="11"/>
        <v>81969</v>
      </c>
      <c r="F101" s="56">
        <f t="shared" si="12"/>
        <v>157696.54097259176</v>
      </c>
      <c r="G101" s="56">
        <f t="shared" ref="G101:H115" si="14">G43+G62+G81</f>
        <v>153984.72881319484</v>
      </c>
      <c r="H101" s="56">
        <f t="shared" si="14"/>
        <v>147207.25809531804</v>
      </c>
    </row>
    <row r="102" spans="2:8" s="44" customFormat="1" ht="15.75" x14ac:dyDescent="0.2">
      <c r="B102" s="53" t="s">
        <v>19</v>
      </c>
      <c r="C102" s="9" t="s">
        <v>34</v>
      </c>
      <c r="D102" s="54" t="s">
        <v>0</v>
      </c>
      <c r="E102" s="61">
        <f t="shared" si="11"/>
        <v>7970</v>
      </c>
      <c r="F102" s="56">
        <f t="shared" si="12"/>
        <v>22505.151140927766</v>
      </c>
      <c r="G102" s="56">
        <f t="shared" si="14"/>
        <v>21822.78787660092</v>
      </c>
      <c r="H102" s="56">
        <f t="shared" si="14"/>
        <v>22352.984018136398</v>
      </c>
    </row>
    <row r="103" spans="2:8" s="44" customFormat="1" ht="15.75" x14ac:dyDescent="0.2">
      <c r="B103" s="53" t="s">
        <v>20</v>
      </c>
      <c r="C103" s="9" t="s">
        <v>35</v>
      </c>
      <c r="D103" s="54" t="s">
        <v>0</v>
      </c>
      <c r="E103" s="61">
        <f t="shared" si="11"/>
        <v>0</v>
      </c>
      <c r="F103" s="56">
        <f t="shared" si="12"/>
        <v>224606.93866844662</v>
      </c>
      <c r="G103" s="56">
        <f t="shared" si="14"/>
        <v>171754.53350724309</v>
      </c>
      <c r="H103" s="56">
        <f t="shared" si="14"/>
        <v>170304.94697380313</v>
      </c>
    </row>
    <row r="104" spans="2:8" s="44" customFormat="1" ht="15.75" x14ac:dyDescent="0.2">
      <c r="B104" s="53" t="s">
        <v>21</v>
      </c>
      <c r="C104" s="9" t="s">
        <v>36</v>
      </c>
      <c r="D104" s="54" t="s">
        <v>0</v>
      </c>
      <c r="E104" s="61">
        <f t="shared" si="11"/>
        <v>17499</v>
      </c>
      <c r="F104" s="56">
        <f t="shared" si="12"/>
        <v>25498.395857470503</v>
      </c>
      <c r="G104" s="56">
        <f t="shared" si="14"/>
        <v>24977.652309455276</v>
      </c>
      <c r="H104" s="56">
        <f t="shared" si="14"/>
        <v>28256.176785215212</v>
      </c>
    </row>
    <row r="105" spans="2:8" s="44" customFormat="1" ht="15.75" x14ac:dyDescent="0.2">
      <c r="B105" s="53" t="s">
        <v>22</v>
      </c>
      <c r="C105" s="9" t="s">
        <v>37</v>
      </c>
      <c r="D105" s="54" t="s">
        <v>0</v>
      </c>
      <c r="E105" s="61">
        <f t="shared" si="11"/>
        <v>456</v>
      </c>
      <c r="F105" s="56">
        <f t="shared" si="12"/>
        <v>13573.303422498386</v>
      </c>
      <c r="G105" s="56">
        <f t="shared" si="14"/>
        <v>13958.048876154278</v>
      </c>
      <c r="H105" s="56">
        <f t="shared" si="14"/>
        <v>20930.752622853499</v>
      </c>
    </row>
    <row r="106" spans="2:8" s="44" customFormat="1" ht="15.75" x14ac:dyDescent="0.2">
      <c r="B106" s="53" t="s">
        <v>23</v>
      </c>
      <c r="C106" s="9" t="s">
        <v>38</v>
      </c>
      <c r="D106" s="54" t="s">
        <v>0</v>
      </c>
      <c r="E106" s="61">
        <f t="shared" si="11"/>
        <v>1550</v>
      </c>
      <c r="F106" s="56">
        <f t="shared" si="12"/>
        <v>24107.36394634423</v>
      </c>
      <c r="G106" s="56">
        <f t="shared" si="14"/>
        <v>23403.239025108262</v>
      </c>
      <c r="H106" s="56">
        <f t="shared" si="14"/>
        <v>22638.839904634326</v>
      </c>
    </row>
    <row r="107" spans="2:8" s="44" customFormat="1" ht="15.75" x14ac:dyDescent="0.2">
      <c r="B107" s="53" t="s">
        <v>24</v>
      </c>
      <c r="C107" s="9" t="s">
        <v>39</v>
      </c>
      <c r="D107" s="54" t="s">
        <v>0</v>
      </c>
      <c r="E107" s="61">
        <f t="shared" si="11"/>
        <v>0</v>
      </c>
      <c r="F107" s="56">
        <f t="shared" si="12"/>
        <v>1858.6534088247035</v>
      </c>
      <c r="G107" s="56">
        <f t="shared" si="14"/>
        <v>2349.169261101772</v>
      </c>
      <c r="H107" s="56">
        <f t="shared" si="14"/>
        <v>1268.2490833434063</v>
      </c>
    </row>
    <row r="108" spans="2:8" s="44" customFormat="1" ht="15.75" x14ac:dyDescent="0.2">
      <c r="B108" s="53" t="s">
        <v>25</v>
      </c>
      <c r="C108" s="9" t="s">
        <v>40</v>
      </c>
      <c r="D108" s="54" t="s">
        <v>0</v>
      </c>
      <c r="E108" s="61">
        <f t="shared" si="11"/>
        <v>42914</v>
      </c>
      <c r="F108" s="56">
        <f t="shared" si="12"/>
        <v>376156.31603376789</v>
      </c>
      <c r="G108" s="56">
        <f t="shared" si="14"/>
        <v>334866.22496103938</v>
      </c>
      <c r="H108" s="56">
        <f t="shared" si="14"/>
        <v>337426.18603711663</v>
      </c>
    </row>
    <row r="109" spans="2:8" s="44" customFormat="1" ht="15.75" x14ac:dyDescent="0.2">
      <c r="B109" s="53" t="s">
        <v>26</v>
      </c>
      <c r="C109" s="9" t="s">
        <v>41</v>
      </c>
      <c r="D109" s="54" t="s">
        <v>0</v>
      </c>
      <c r="E109" s="61">
        <f t="shared" si="11"/>
        <v>0</v>
      </c>
      <c r="F109" s="56">
        <f t="shared" si="12"/>
        <v>0</v>
      </c>
      <c r="G109" s="56">
        <f t="shared" si="14"/>
        <v>0</v>
      </c>
      <c r="H109" s="56">
        <f t="shared" si="14"/>
        <v>0</v>
      </c>
    </row>
    <row r="110" spans="2:8" s="44" customFormat="1" ht="15.75" x14ac:dyDescent="0.2">
      <c r="B110" s="53" t="s">
        <v>27</v>
      </c>
      <c r="C110" s="9" t="s">
        <v>42</v>
      </c>
      <c r="D110" s="54" t="s">
        <v>0</v>
      </c>
      <c r="E110" s="61">
        <f t="shared" si="11"/>
        <v>0</v>
      </c>
      <c r="F110" s="56">
        <f t="shared" si="12"/>
        <v>12462.730767005694</v>
      </c>
      <c r="G110" s="56">
        <f t="shared" si="14"/>
        <v>8705.6813794108984</v>
      </c>
      <c r="H110" s="56">
        <f t="shared" si="14"/>
        <v>8089.9297859824073</v>
      </c>
    </row>
    <row r="111" spans="2:8" s="44" customFormat="1" ht="15.75" x14ac:dyDescent="0.2">
      <c r="B111" s="53" t="s">
        <v>28</v>
      </c>
      <c r="C111" s="9" t="s">
        <v>51</v>
      </c>
      <c r="D111" s="54" t="s">
        <v>0</v>
      </c>
      <c r="E111" s="61">
        <f t="shared" si="11"/>
        <v>66632</v>
      </c>
      <c r="F111" s="56">
        <f t="shared" si="12"/>
        <v>1027441.1338206454</v>
      </c>
      <c r="G111" s="56">
        <f t="shared" si="14"/>
        <v>979102.389535013</v>
      </c>
      <c r="H111" s="56">
        <f t="shared" si="14"/>
        <v>1017424.1647991601</v>
      </c>
    </row>
    <row r="112" spans="2:8" s="44" customFormat="1" ht="15.75" x14ac:dyDescent="0.2">
      <c r="B112" s="53" t="s">
        <v>29</v>
      </c>
      <c r="C112" s="9" t="s">
        <v>43</v>
      </c>
      <c r="D112" s="54" t="s">
        <v>0</v>
      </c>
      <c r="E112" s="61">
        <f t="shared" si="11"/>
        <v>0</v>
      </c>
      <c r="F112" s="56">
        <f t="shared" si="12"/>
        <v>10208.704686748999</v>
      </c>
      <c r="G112" s="56">
        <f t="shared" si="14"/>
        <v>11622.378193420001</v>
      </c>
      <c r="H112" s="56">
        <f t="shared" si="14"/>
        <v>10493.771097215</v>
      </c>
    </row>
    <row r="113" spans="2:8" s="44" customFormat="1" ht="15.75" x14ac:dyDescent="0.2">
      <c r="B113" s="53" t="s">
        <v>30</v>
      </c>
      <c r="C113" s="9" t="s">
        <v>48</v>
      </c>
      <c r="D113" s="54" t="s">
        <v>0</v>
      </c>
      <c r="E113" s="61">
        <f t="shared" si="11"/>
        <v>0</v>
      </c>
      <c r="F113" s="56">
        <f t="shared" si="12"/>
        <v>31448.839606621885</v>
      </c>
      <c r="G113" s="56">
        <f t="shared" si="14"/>
        <v>37426.327529695038</v>
      </c>
      <c r="H113" s="56">
        <f t="shared" si="14"/>
        <v>41802.042036007384</v>
      </c>
    </row>
    <row r="114" spans="2:8" s="44" customFormat="1" ht="15.75" x14ac:dyDescent="0.2">
      <c r="B114" s="53" t="s">
        <v>31</v>
      </c>
      <c r="C114" s="9" t="s">
        <v>45</v>
      </c>
      <c r="D114" s="54" t="s">
        <v>0</v>
      </c>
      <c r="E114" s="61">
        <f t="shared" si="11"/>
        <v>0</v>
      </c>
      <c r="F114" s="56">
        <f t="shared" si="12"/>
        <v>17299.803435440001</v>
      </c>
      <c r="G114" s="56">
        <f t="shared" si="14"/>
        <v>19588.980846369999</v>
      </c>
      <c r="H114" s="56">
        <f t="shared" si="14"/>
        <v>22970.735613470002</v>
      </c>
    </row>
    <row r="115" spans="2:8" s="44" customFormat="1" ht="15.75" x14ac:dyDescent="0.2">
      <c r="B115" s="57"/>
      <c r="C115" s="9" t="s">
        <v>46</v>
      </c>
      <c r="D115" s="54" t="s">
        <v>0</v>
      </c>
      <c r="E115" s="61">
        <f t="shared" si="11"/>
        <v>0</v>
      </c>
      <c r="F115" s="56">
        <f t="shared" si="12"/>
        <v>0</v>
      </c>
      <c r="G115" s="56">
        <f t="shared" si="14"/>
        <v>0</v>
      </c>
      <c r="H115" s="56">
        <f t="shared" si="14"/>
        <v>0</v>
      </c>
    </row>
    <row r="116" spans="2:8" s="44" customFormat="1" ht="15.75" x14ac:dyDescent="0.2">
      <c r="B116" s="229" t="s">
        <v>47</v>
      </c>
      <c r="C116" s="230"/>
      <c r="D116" s="189" t="s">
        <v>0</v>
      </c>
      <c r="E116" s="190">
        <f>SUM(E100:E115)</f>
        <v>955821</v>
      </c>
      <c r="F116" s="191">
        <f>SUM(F100:F115)</f>
        <v>8451516.2728260085</v>
      </c>
      <c r="G116" s="191">
        <f t="shared" ref="G116:H116" si="15">SUM(G100:G115)</f>
        <v>8104486.2576404316</v>
      </c>
      <c r="H116" s="191">
        <f t="shared" si="15"/>
        <v>8357480.9876045492</v>
      </c>
    </row>
    <row r="117" spans="2:8" s="44" customFormat="1" ht="15.75" x14ac:dyDescent="0.2">
      <c r="C117" s="63"/>
      <c r="D117" s="64"/>
      <c r="E117" s="64"/>
    </row>
    <row r="118" spans="2:8" s="44" customFormat="1" ht="15.75" x14ac:dyDescent="0.2">
      <c r="B118" s="63"/>
      <c r="C118" s="63"/>
      <c r="D118" s="64"/>
      <c r="E118" s="64"/>
    </row>
    <row r="119" spans="2:8" s="44" customFormat="1" ht="15.75" x14ac:dyDescent="0.2">
      <c r="B119" s="45" t="s">
        <v>52</v>
      </c>
      <c r="C119" s="43"/>
      <c r="H119" s="41" t="s">
        <v>66</v>
      </c>
    </row>
    <row r="120" spans="2:8" s="44" customFormat="1" ht="15.75" x14ac:dyDescent="0.2">
      <c r="B120" s="222"/>
      <c r="C120" s="223"/>
      <c r="D120" s="47" t="s">
        <v>108</v>
      </c>
      <c r="E120" s="47" t="s">
        <v>109</v>
      </c>
      <c r="F120" s="47" t="s">
        <v>110</v>
      </c>
      <c r="G120" s="47" t="s">
        <v>139</v>
      </c>
      <c r="H120" s="47" t="s">
        <v>157</v>
      </c>
    </row>
    <row r="121" spans="2:8" s="44" customFormat="1" ht="15.75" x14ac:dyDescent="0.2">
      <c r="B121" s="224" t="s">
        <v>16</v>
      </c>
      <c r="C121" s="225"/>
      <c r="D121" s="67">
        <v>941942.76023261272</v>
      </c>
      <c r="E121" s="67">
        <v>876649.27293555369</v>
      </c>
      <c r="F121" s="49">
        <v>891675.10200814938</v>
      </c>
      <c r="G121" s="49">
        <v>895741.96833231172</v>
      </c>
      <c r="H121" s="49">
        <v>924001.09098872764</v>
      </c>
    </row>
    <row r="122" spans="2:8" s="44" customFormat="1" ht="15.75" x14ac:dyDescent="0.2">
      <c r="B122" s="224" t="s">
        <v>14</v>
      </c>
      <c r="C122" s="225"/>
      <c r="D122" s="67">
        <v>906048</v>
      </c>
      <c r="E122" s="67">
        <v>1152700.8</v>
      </c>
      <c r="F122" s="49">
        <v>1511119.4</v>
      </c>
      <c r="G122" s="49">
        <v>1606756.1</v>
      </c>
      <c r="H122" s="49">
        <v>1786679</v>
      </c>
    </row>
    <row r="123" spans="2:8" s="44" customFormat="1" ht="15.75" x14ac:dyDescent="0.2">
      <c r="B123" s="224" t="s">
        <v>146</v>
      </c>
      <c r="C123" s="225"/>
      <c r="D123" s="49">
        <v>231242.162514</v>
      </c>
      <c r="E123" s="49">
        <v>221296.82774199999</v>
      </c>
      <c r="F123" s="49">
        <v>216131.41293600001</v>
      </c>
      <c r="G123" s="49">
        <v>542515.78798799997</v>
      </c>
      <c r="H123" s="49">
        <v>527688.57953600003</v>
      </c>
    </row>
    <row r="124" spans="2:8" s="44" customFormat="1" ht="15.75" x14ac:dyDescent="0.2">
      <c r="B124" s="224" t="s">
        <v>4</v>
      </c>
      <c r="C124" s="225"/>
      <c r="D124" s="49">
        <v>15407</v>
      </c>
      <c r="E124" s="49">
        <v>15138</v>
      </c>
      <c r="F124" s="49">
        <v>15133</v>
      </c>
      <c r="G124" s="49">
        <v>15902</v>
      </c>
      <c r="H124" s="49">
        <v>18515.52</v>
      </c>
    </row>
    <row r="125" spans="2:8" s="44" customFormat="1" ht="15.75" x14ac:dyDescent="0.2">
      <c r="B125" s="224" t="s">
        <v>47</v>
      </c>
      <c r="C125" s="225"/>
      <c r="D125" s="49">
        <f>SUM(D121:D124)</f>
        <v>2094639.9227466127</v>
      </c>
      <c r="E125" s="49">
        <f>SUM(E121:E124)</f>
        <v>2265784.9006775538</v>
      </c>
      <c r="F125" s="49">
        <f>SUM(F121:F124)</f>
        <v>2634058.9149441496</v>
      </c>
      <c r="G125" s="49">
        <f>SUM(G121:G124)</f>
        <v>3060915.8563203118</v>
      </c>
      <c r="H125" s="49">
        <f>SUM(H121:H124)</f>
        <v>3256884.1905247276</v>
      </c>
    </row>
    <row r="126" spans="2:8" s="44" customFormat="1" ht="15.75" x14ac:dyDescent="0.2">
      <c r="B126" s="62" t="s">
        <v>166</v>
      </c>
      <c r="C126" s="62"/>
      <c r="D126" s="68"/>
      <c r="E126" s="68"/>
      <c r="F126" s="69"/>
      <c r="G126" s="69"/>
      <c r="H126" s="69"/>
    </row>
    <row r="127" spans="2:8" s="44" customFormat="1" ht="15.75" x14ac:dyDescent="0.2">
      <c r="B127" s="70"/>
      <c r="C127" s="52"/>
    </row>
    <row r="128" spans="2:8" s="44" customFormat="1" ht="15.75" x14ac:dyDescent="0.2">
      <c r="B128" s="45" t="s">
        <v>53</v>
      </c>
      <c r="C128" s="43"/>
      <c r="H128" s="41" t="s">
        <v>65</v>
      </c>
    </row>
    <row r="129" spans="2:11" s="44" customFormat="1" ht="15.75" x14ac:dyDescent="0.2">
      <c r="B129" s="222" t="s">
        <v>15</v>
      </c>
      <c r="C129" s="223"/>
      <c r="D129" s="47" t="s">
        <v>108</v>
      </c>
      <c r="E129" s="47" t="s">
        <v>109</v>
      </c>
      <c r="F129" s="47" t="s">
        <v>110</v>
      </c>
      <c r="G129" s="47" t="s">
        <v>139</v>
      </c>
      <c r="H129" s="47" t="s">
        <v>157</v>
      </c>
    </row>
    <row r="130" spans="2:11" s="44" customFormat="1" ht="15.75" x14ac:dyDescent="0.2">
      <c r="B130" s="224" t="s">
        <v>3</v>
      </c>
      <c r="C130" s="225"/>
      <c r="D130" s="71">
        <v>70.56</v>
      </c>
      <c r="E130" s="71">
        <v>68.5</v>
      </c>
      <c r="F130" s="71">
        <v>195.19</v>
      </c>
      <c r="G130" s="71">
        <v>147.29999999999998</v>
      </c>
      <c r="H130" s="245">
        <v>159.19999999999999</v>
      </c>
      <c r="I130" s="62"/>
      <c r="J130" s="62"/>
      <c r="K130" s="62"/>
    </row>
    <row r="131" spans="2:11" s="44" customFormat="1" ht="15.75" x14ac:dyDescent="0.2">
      <c r="B131" s="224" t="s">
        <v>168</v>
      </c>
      <c r="C131" s="225"/>
      <c r="D131" s="73">
        <v>8.4499999999999993</v>
      </c>
      <c r="E131" s="73">
        <v>8.69</v>
      </c>
      <c r="F131" s="73">
        <v>8.7200000000000006</v>
      </c>
      <c r="G131" s="71">
        <v>4.5892475448133396</v>
      </c>
      <c r="H131" s="71">
        <v>8.5769871323214293</v>
      </c>
    </row>
    <row r="132" spans="2:11" s="44" customFormat="1" ht="15.75" x14ac:dyDescent="0.2">
      <c r="B132" s="224" t="s">
        <v>169</v>
      </c>
      <c r="C132" s="225"/>
      <c r="D132" s="73">
        <v>0.27</v>
      </c>
      <c r="E132" s="73">
        <v>1.29</v>
      </c>
      <c r="F132" s="73">
        <v>1.2</v>
      </c>
      <c r="G132" s="71">
        <v>1.22</v>
      </c>
      <c r="H132" s="71">
        <v>1.3230972799999998</v>
      </c>
    </row>
    <row r="133" spans="2:11" s="44" customFormat="1" ht="15.75" x14ac:dyDescent="0.2">
      <c r="B133" s="62"/>
      <c r="C133" s="62"/>
      <c r="D133" s="180"/>
      <c r="E133" s="180"/>
      <c r="F133" s="180"/>
      <c r="G133" s="181"/>
      <c r="H133" s="41" t="s">
        <v>65</v>
      </c>
    </row>
    <row r="134" spans="2:11" s="44" customFormat="1" ht="15.75" x14ac:dyDescent="0.2">
      <c r="B134" s="222" t="s">
        <v>14</v>
      </c>
      <c r="C134" s="223"/>
      <c r="D134" s="47" t="s">
        <v>108</v>
      </c>
      <c r="E134" s="47" t="s">
        <v>109</v>
      </c>
      <c r="F134" s="47" t="s">
        <v>110</v>
      </c>
      <c r="G134" s="47" t="s">
        <v>139</v>
      </c>
      <c r="H134" s="47" t="s">
        <v>157</v>
      </c>
    </row>
    <row r="135" spans="2:11" s="44" customFormat="1" ht="15.75" x14ac:dyDescent="0.2">
      <c r="B135" s="224" t="s">
        <v>3</v>
      </c>
      <c r="C135" s="225"/>
      <c r="D135" s="72" t="s">
        <v>167</v>
      </c>
      <c r="E135" s="71">
        <v>97.320036699999989</v>
      </c>
      <c r="F135" s="71">
        <v>234.31934559999999</v>
      </c>
      <c r="G135" s="71">
        <v>290.60000000000002</v>
      </c>
      <c r="H135" s="71">
        <v>391.40869910511896</v>
      </c>
    </row>
    <row r="136" spans="2:11" s="44" customFormat="1" ht="15.75" x14ac:dyDescent="0.2">
      <c r="B136" s="224" t="s">
        <v>168</v>
      </c>
      <c r="C136" s="225"/>
      <c r="D136" s="74" t="s">
        <v>0</v>
      </c>
      <c r="E136" s="74" t="s">
        <v>0</v>
      </c>
      <c r="F136" s="74" t="s">
        <v>0</v>
      </c>
      <c r="G136" s="75">
        <v>197.2</v>
      </c>
      <c r="H136" s="75">
        <v>309.81211838239079</v>
      </c>
    </row>
    <row r="137" spans="2:11" s="44" customFormat="1" ht="15.75" x14ac:dyDescent="0.2">
      <c r="B137" s="224" t="s">
        <v>169</v>
      </c>
      <c r="C137" s="225"/>
      <c r="D137" s="74" t="s">
        <v>0</v>
      </c>
      <c r="E137" s="74" t="s">
        <v>0</v>
      </c>
      <c r="F137" s="74" t="s">
        <v>0</v>
      </c>
      <c r="G137" s="75">
        <v>54</v>
      </c>
      <c r="H137" s="75">
        <v>154.08227006394381</v>
      </c>
    </row>
    <row r="138" spans="2:11" s="44" customFormat="1" ht="15.75" x14ac:dyDescent="0.2">
      <c r="B138" s="62"/>
      <c r="C138" s="62"/>
      <c r="D138" s="182"/>
      <c r="E138" s="182"/>
      <c r="F138" s="182"/>
      <c r="G138" s="183"/>
      <c r="H138" s="41" t="s">
        <v>65</v>
      </c>
    </row>
    <row r="139" spans="2:11" s="44" customFormat="1" ht="17.25" x14ac:dyDescent="0.2">
      <c r="B139" s="222" t="s">
        <v>170</v>
      </c>
      <c r="C139" s="223"/>
      <c r="D139" s="47" t="s">
        <v>108</v>
      </c>
      <c r="E139" s="47" t="s">
        <v>109</v>
      </c>
      <c r="F139" s="47" t="s">
        <v>110</v>
      </c>
      <c r="G139" s="47" t="s">
        <v>139</v>
      </c>
      <c r="H139" s="47" t="s">
        <v>157</v>
      </c>
    </row>
    <row r="140" spans="2:11" s="44" customFormat="1" ht="15.75" x14ac:dyDescent="0.2">
      <c r="B140" s="224" t="s">
        <v>3</v>
      </c>
      <c r="C140" s="225"/>
      <c r="D140" s="71">
        <v>141.15168</v>
      </c>
      <c r="E140" s="71">
        <v>125.14912</v>
      </c>
      <c r="F140" s="71">
        <v>115.15552</v>
      </c>
      <c r="G140" s="71">
        <v>276.21047999999996</v>
      </c>
      <c r="H140" s="71">
        <v>246.62952000000001</v>
      </c>
    </row>
    <row r="141" spans="2:11" s="44" customFormat="1" ht="15.75" x14ac:dyDescent="0.2">
      <c r="B141" s="224" t="s">
        <v>168</v>
      </c>
      <c r="C141" s="225"/>
      <c r="D141" s="74" t="s">
        <v>0</v>
      </c>
      <c r="E141" s="74" t="s">
        <v>0</v>
      </c>
      <c r="F141" s="74" t="s">
        <v>0</v>
      </c>
      <c r="G141" s="74" t="s">
        <v>0</v>
      </c>
      <c r="H141" s="76" t="s">
        <v>0</v>
      </c>
      <c r="I141" s="62"/>
      <c r="J141" s="62"/>
      <c r="K141" s="62"/>
    </row>
    <row r="142" spans="2:11" s="44" customFormat="1" ht="15.75" x14ac:dyDescent="0.2">
      <c r="B142" s="224" t="s">
        <v>169</v>
      </c>
      <c r="C142" s="225"/>
      <c r="D142" s="74" t="s">
        <v>0</v>
      </c>
      <c r="E142" s="74" t="s">
        <v>0</v>
      </c>
      <c r="F142" s="74" t="s">
        <v>0</v>
      </c>
      <c r="G142" s="74" t="s">
        <v>0</v>
      </c>
      <c r="H142" s="76" t="s">
        <v>0</v>
      </c>
      <c r="I142" s="62"/>
      <c r="J142" s="62"/>
      <c r="K142" s="62"/>
    </row>
    <row r="143" spans="2:11" s="44" customFormat="1" ht="15.75" x14ac:dyDescent="0.2">
      <c r="B143" s="227" t="s">
        <v>166</v>
      </c>
      <c r="C143" s="227"/>
      <c r="D143" s="182"/>
      <c r="E143" s="182"/>
      <c r="F143" s="182"/>
      <c r="G143" s="182"/>
      <c r="H143" s="184"/>
      <c r="I143" s="62"/>
      <c r="J143" s="62"/>
      <c r="K143" s="62"/>
    </row>
    <row r="144" spans="2:11" s="44" customFormat="1" ht="15.75" x14ac:dyDescent="0.2">
      <c r="B144" s="62"/>
      <c r="C144" s="62"/>
      <c r="D144" s="182"/>
      <c r="E144" s="182"/>
      <c r="F144" s="182"/>
      <c r="G144" s="182"/>
      <c r="H144" s="41" t="s">
        <v>65</v>
      </c>
      <c r="I144" s="62"/>
      <c r="J144" s="62"/>
      <c r="K144" s="62"/>
    </row>
    <row r="145" spans="2:11" s="44" customFormat="1" ht="15.75" x14ac:dyDescent="0.2">
      <c r="B145" s="222" t="s">
        <v>1</v>
      </c>
      <c r="C145" s="223"/>
      <c r="D145" s="47" t="s">
        <v>108</v>
      </c>
      <c r="E145" s="47" t="s">
        <v>109</v>
      </c>
      <c r="F145" s="47" t="s">
        <v>110</v>
      </c>
      <c r="G145" s="47" t="s">
        <v>139</v>
      </c>
      <c r="H145" s="47" t="s">
        <v>157</v>
      </c>
    </row>
    <row r="146" spans="2:11" s="44" customFormat="1" ht="15.75" x14ac:dyDescent="0.2">
      <c r="B146" s="224" t="s">
        <v>3</v>
      </c>
      <c r="C146" s="225"/>
      <c r="D146" s="76" t="s">
        <v>167</v>
      </c>
      <c r="E146" s="71">
        <v>27.835999999999999</v>
      </c>
      <c r="F146" s="71">
        <v>50.59</v>
      </c>
      <c r="G146" s="71">
        <v>55.92</v>
      </c>
      <c r="H146" s="71">
        <v>25.29</v>
      </c>
    </row>
    <row r="147" spans="2:11" s="44" customFormat="1" ht="15.75" x14ac:dyDescent="0.2">
      <c r="B147" s="224" t="s">
        <v>168</v>
      </c>
      <c r="C147" s="225"/>
      <c r="D147" s="74" t="s">
        <v>0</v>
      </c>
      <c r="E147" s="74" t="s">
        <v>0</v>
      </c>
      <c r="F147" s="74" t="s">
        <v>0</v>
      </c>
      <c r="G147" s="74" t="s">
        <v>0</v>
      </c>
      <c r="H147" s="76" t="s">
        <v>0</v>
      </c>
      <c r="I147" s="62"/>
      <c r="J147" s="62"/>
      <c r="K147" s="62"/>
    </row>
    <row r="148" spans="2:11" s="44" customFormat="1" ht="15.75" x14ac:dyDescent="0.2">
      <c r="B148" s="224" t="s">
        <v>169</v>
      </c>
      <c r="C148" s="225"/>
      <c r="D148" s="74" t="s">
        <v>0</v>
      </c>
      <c r="E148" s="74" t="s">
        <v>0</v>
      </c>
      <c r="F148" s="74" t="s">
        <v>0</v>
      </c>
      <c r="G148" s="74" t="s">
        <v>0</v>
      </c>
      <c r="H148" s="76" t="s">
        <v>0</v>
      </c>
      <c r="I148" s="62"/>
      <c r="J148" s="62"/>
      <c r="K148" s="62"/>
    </row>
    <row r="149" spans="2:11" s="44" customFormat="1" ht="15.75" x14ac:dyDescent="0.2">
      <c r="B149" s="62"/>
      <c r="C149" s="62"/>
      <c r="D149" s="182"/>
      <c r="E149" s="182"/>
      <c r="F149" s="182"/>
      <c r="G149" s="182"/>
      <c r="H149" s="41" t="s">
        <v>65</v>
      </c>
      <c r="I149" s="62"/>
      <c r="J149" s="62"/>
      <c r="K149" s="62"/>
    </row>
    <row r="150" spans="2:11" s="44" customFormat="1" ht="15.75" x14ac:dyDescent="0.2">
      <c r="B150" s="222" t="s">
        <v>47</v>
      </c>
      <c r="C150" s="223"/>
      <c r="D150" s="47" t="s">
        <v>108</v>
      </c>
      <c r="E150" s="47" t="s">
        <v>109</v>
      </c>
      <c r="F150" s="47" t="s">
        <v>110</v>
      </c>
      <c r="G150" s="47" t="s">
        <v>139</v>
      </c>
      <c r="H150" s="47" t="s">
        <v>157</v>
      </c>
    </row>
    <row r="151" spans="2:11" s="44" customFormat="1" ht="15.75" x14ac:dyDescent="0.2">
      <c r="B151" s="224" t="s">
        <v>3</v>
      </c>
      <c r="C151" s="225"/>
      <c r="D151" s="71">
        <f>D130+D140</f>
        <v>211.71168</v>
      </c>
      <c r="E151" s="71">
        <f>E130+E135+E140+E146</f>
        <v>318.8051567</v>
      </c>
      <c r="F151" s="71">
        <f>F130+F135+F140+F146</f>
        <v>595.25486560000002</v>
      </c>
      <c r="G151" s="71">
        <f>G130+G135+G140+G146</f>
        <v>770.0304799999999</v>
      </c>
      <c r="H151" s="71">
        <f>H135+H140+H146</f>
        <v>663.32821910511893</v>
      </c>
    </row>
    <row r="152" spans="2:11" s="44" customFormat="1" ht="15.75" x14ac:dyDescent="0.2">
      <c r="B152" s="224" t="s">
        <v>171</v>
      </c>
      <c r="C152" s="225"/>
      <c r="D152" s="72" t="str">
        <f t="shared" ref="D152:F153" si="16">D136</f>
        <v>-</v>
      </c>
      <c r="E152" s="72" t="str">
        <f t="shared" si="16"/>
        <v>-</v>
      </c>
      <c r="F152" s="72" t="str">
        <f t="shared" si="16"/>
        <v>-</v>
      </c>
      <c r="G152" s="77">
        <f>G131+G136</f>
        <v>201.78924754481332</v>
      </c>
      <c r="H152" s="77">
        <f>H131+H136</f>
        <v>318.38910551471224</v>
      </c>
      <c r="I152" s="62"/>
      <c r="J152" s="62"/>
      <c r="K152" s="62"/>
    </row>
    <row r="153" spans="2:11" s="44" customFormat="1" ht="15.75" x14ac:dyDescent="0.2">
      <c r="B153" s="224" t="s">
        <v>172</v>
      </c>
      <c r="C153" s="225"/>
      <c r="D153" s="72" t="str">
        <f t="shared" si="16"/>
        <v>-</v>
      </c>
      <c r="E153" s="72" t="str">
        <f t="shared" si="16"/>
        <v>-</v>
      </c>
      <c r="F153" s="72" t="str">
        <f t="shared" si="16"/>
        <v>-</v>
      </c>
      <c r="G153" s="77">
        <f>G132+G137</f>
        <v>55.22</v>
      </c>
      <c r="H153" s="77">
        <f>H132+H137</f>
        <v>155.40536734394382</v>
      </c>
      <c r="I153" s="62"/>
      <c r="J153" s="62"/>
      <c r="K153" s="62"/>
    </row>
    <row r="154" spans="2:11" s="44" customFormat="1" ht="15.75" x14ac:dyDescent="0.2">
      <c r="D154" s="62"/>
      <c r="E154" s="62"/>
      <c r="F154" s="62"/>
      <c r="G154" s="62"/>
      <c r="H154" s="62"/>
    </row>
    <row r="155" spans="2:11" s="44" customFormat="1" ht="15.75" x14ac:dyDescent="0.2">
      <c r="B155" s="62"/>
    </row>
    <row r="156" spans="2:11" s="44" customFormat="1" ht="15.75" x14ac:dyDescent="0.2">
      <c r="B156" s="45" t="s">
        <v>54</v>
      </c>
      <c r="C156" s="43"/>
      <c r="H156" s="41" t="s">
        <v>65</v>
      </c>
    </row>
    <row r="157" spans="2:11" s="44" customFormat="1" ht="15.75" x14ac:dyDescent="0.2">
      <c r="B157" s="222" t="s">
        <v>15</v>
      </c>
      <c r="C157" s="223"/>
      <c r="D157" s="47" t="s">
        <v>108</v>
      </c>
      <c r="E157" s="47" t="s">
        <v>109</v>
      </c>
      <c r="F157" s="47" t="s">
        <v>110</v>
      </c>
      <c r="G157" s="47" t="s">
        <v>139</v>
      </c>
      <c r="H157" s="47" t="s">
        <v>157</v>
      </c>
    </row>
    <row r="158" spans="2:11" s="44" customFormat="1" ht="15.75" x14ac:dyDescent="0.2">
      <c r="B158" s="65" t="s">
        <v>58</v>
      </c>
      <c r="C158" s="66"/>
      <c r="D158" s="55">
        <v>16201.937403</v>
      </c>
      <c r="E158" s="55">
        <v>14517.4889337071</v>
      </c>
      <c r="F158" s="55">
        <v>15057.045038</v>
      </c>
      <c r="G158" s="55">
        <v>13555.852954799999</v>
      </c>
      <c r="H158" s="55">
        <v>14904.809449999999</v>
      </c>
    </row>
    <row r="159" spans="2:11" s="44" customFormat="1" ht="15.75" x14ac:dyDescent="0.2">
      <c r="B159" s="224" t="s">
        <v>55</v>
      </c>
      <c r="C159" s="225"/>
      <c r="D159" s="55">
        <v>12369.597592999999</v>
      </c>
      <c r="E159" s="55">
        <v>12055.490128707101</v>
      </c>
      <c r="F159" s="55">
        <v>11952.047606</v>
      </c>
      <c r="G159" s="55">
        <v>13075.1548243</v>
      </c>
      <c r="H159" s="55">
        <v>12008.944</v>
      </c>
    </row>
    <row r="160" spans="2:11" s="44" customFormat="1" ht="15.75" x14ac:dyDescent="0.2">
      <c r="B160" s="65" t="s">
        <v>56</v>
      </c>
      <c r="C160" s="66"/>
      <c r="D160" s="55">
        <f>D158-D159</f>
        <v>3832.3398100000013</v>
      </c>
      <c r="E160" s="55">
        <f t="shared" ref="E160:H160" si="17">E158-E159</f>
        <v>2461.9988049999993</v>
      </c>
      <c r="F160" s="55">
        <f t="shared" si="17"/>
        <v>3104.9974320000001</v>
      </c>
      <c r="G160" s="55">
        <f t="shared" si="17"/>
        <v>480.69813049999902</v>
      </c>
      <c r="H160" s="55">
        <f t="shared" si="17"/>
        <v>2895.8654499999993</v>
      </c>
    </row>
    <row r="161" spans="2:8" s="44" customFormat="1" ht="15.75" x14ac:dyDescent="0.2">
      <c r="B161" s="57" t="s">
        <v>57</v>
      </c>
      <c r="C161" s="57"/>
      <c r="D161" s="55">
        <v>1957.2</v>
      </c>
      <c r="E161" s="55">
        <v>1667.4</v>
      </c>
      <c r="F161" s="55">
        <v>2692.8</v>
      </c>
      <c r="G161" s="55">
        <v>1933.6</v>
      </c>
      <c r="H161" s="55">
        <v>1842.5338799999997</v>
      </c>
    </row>
    <row r="162" spans="2:8" s="44" customFormat="1" ht="15.75" x14ac:dyDescent="0.2">
      <c r="B162" s="62"/>
      <c r="C162" s="62"/>
      <c r="D162" s="82"/>
      <c r="E162" s="82"/>
      <c r="F162" s="82"/>
      <c r="G162" s="82"/>
      <c r="H162" s="41" t="s">
        <v>65</v>
      </c>
    </row>
    <row r="163" spans="2:8" s="44" customFormat="1" ht="15.75" x14ac:dyDescent="0.2">
      <c r="B163" s="222" t="s">
        <v>14</v>
      </c>
      <c r="C163" s="223"/>
      <c r="D163" s="47" t="s">
        <v>108</v>
      </c>
      <c r="E163" s="47" t="s">
        <v>109</v>
      </c>
      <c r="F163" s="47" t="s">
        <v>110</v>
      </c>
      <c r="G163" s="47" t="s">
        <v>139</v>
      </c>
      <c r="H163" s="47" t="s">
        <v>157</v>
      </c>
    </row>
    <row r="164" spans="2:8" s="62" customFormat="1" ht="15.75" x14ac:dyDescent="0.2">
      <c r="B164" s="65" t="s">
        <v>58</v>
      </c>
      <c r="C164" s="66"/>
      <c r="D164" s="55">
        <v>20184</v>
      </c>
      <c r="E164" s="55">
        <v>22209.3</v>
      </c>
      <c r="F164" s="55">
        <v>43017.3</v>
      </c>
      <c r="G164" s="55">
        <v>53350.6</v>
      </c>
      <c r="H164" s="55">
        <v>63763.102516010302</v>
      </c>
    </row>
    <row r="165" spans="2:8" s="44" customFormat="1" ht="15.75" x14ac:dyDescent="0.2">
      <c r="B165" s="224" t="s">
        <v>55</v>
      </c>
      <c r="C165" s="225"/>
      <c r="D165" s="55">
        <v>8105</v>
      </c>
      <c r="E165" s="55">
        <v>3942.9</v>
      </c>
      <c r="F165" s="55">
        <v>10292.5</v>
      </c>
      <c r="G165" s="55">
        <v>11127.199999999999</v>
      </c>
      <c r="H165" s="55">
        <v>6984</v>
      </c>
    </row>
    <row r="166" spans="2:8" s="44" customFormat="1" ht="15.75" x14ac:dyDescent="0.2">
      <c r="B166" s="65" t="s">
        <v>56</v>
      </c>
      <c r="C166" s="66"/>
      <c r="D166" s="55">
        <f>D164-D165</f>
        <v>12079</v>
      </c>
      <c r="E166" s="55">
        <f t="shared" ref="E166:H166" si="18">E164-E165</f>
        <v>18266.399999999998</v>
      </c>
      <c r="F166" s="55">
        <f t="shared" si="18"/>
        <v>32724.800000000003</v>
      </c>
      <c r="G166" s="55">
        <f t="shared" si="18"/>
        <v>42223.4</v>
      </c>
      <c r="H166" s="55">
        <f t="shared" si="18"/>
        <v>56779.102516010302</v>
      </c>
    </row>
    <row r="167" spans="2:8" s="44" customFormat="1" ht="15.75" x14ac:dyDescent="0.2">
      <c r="B167" s="57" t="s">
        <v>57</v>
      </c>
      <c r="C167" s="57"/>
      <c r="D167" s="55">
        <v>16419</v>
      </c>
      <c r="E167" s="55">
        <v>14908.499999999998</v>
      </c>
      <c r="F167" s="55">
        <v>19301.5</v>
      </c>
      <c r="G167" s="55">
        <v>23028.5</v>
      </c>
      <c r="H167" s="55">
        <v>29832.6422026822</v>
      </c>
    </row>
    <row r="168" spans="2:8" s="44" customFormat="1" ht="15.75" x14ac:dyDescent="0.2">
      <c r="B168" s="62"/>
      <c r="C168" s="62"/>
      <c r="D168" s="82"/>
      <c r="E168" s="82"/>
      <c r="F168" s="82"/>
      <c r="G168" s="82"/>
      <c r="H168" s="41" t="s">
        <v>65</v>
      </c>
    </row>
    <row r="169" spans="2:8" s="44" customFormat="1" ht="17.25" x14ac:dyDescent="0.2">
      <c r="B169" s="222" t="s">
        <v>173</v>
      </c>
      <c r="C169" s="223"/>
      <c r="D169" s="47" t="s">
        <v>108</v>
      </c>
      <c r="E169" s="47" t="s">
        <v>109</v>
      </c>
      <c r="F169" s="47" t="s">
        <v>110</v>
      </c>
      <c r="G169" s="47" t="s">
        <v>139</v>
      </c>
      <c r="H169" s="47" t="s">
        <v>157</v>
      </c>
    </row>
    <row r="170" spans="2:8" s="62" customFormat="1" ht="15.75" x14ac:dyDescent="0.2">
      <c r="B170" s="65" t="s">
        <v>174</v>
      </c>
      <c r="C170" s="66"/>
      <c r="D170" s="55">
        <v>14008.413</v>
      </c>
      <c r="E170" s="55">
        <v>13868.263000000001</v>
      </c>
      <c r="F170" s="55">
        <v>14341.082</v>
      </c>
      <c r="G170" s="55">
        <v>28500.749</v>
      </c>
      <c r="H170" s="55">
        <v>25426.659</v>
      </c>
    </row>
    <row r="171" spans="2:8" s="44" customFormat="1" ht="15.75" x14ac:dyDescent="0.2">
      <c r="B171" s="224" t="s">
        <v>175</v>
      </c>
      <c r="C171" s="225"/>
      <c r="D171" s="55">
        <v>5972.165</v>
      </c>
      <c r="E171" s="55">
        <v>6581.75</v>
      </c>
      <c r="F171" s="55">
        <v>7147.33</v>
      </c>
      <c r="G171" s="55">
        <v>10682.380999999999</v>
      </c>
      <c r="H171" s="55">
        <v>13350.724900000001</v>
      </c>
    </row>
    <row r="172" spans="2:8" s="44" customFormat="1" ht="15.75" x14ac:dyDescent="0.2">
      <c r="B172" s="65" t="s">
        <v>56</v>
      </c>
      <c r="C172" s="66"/>
      <c r="D172" s="55">
        <f>D170-D171</f>
        <v>8036.2480000000005</v>
      </c>
      <c r="E172" s="55">
        <f t="shared" ref="E172:H172" si="19">E170-E171</f>
        <v>7286.5130000000008</v>
      </c>
      <c r="F172" s="55">
        <f t="shared" si="19"/>
        <v>7193.7520000000004</v>
      </c>
      <c r="G172" s="55">
        <f t="shared" si="19"/>
        <v>17818.368000000002</v>
      </c>
      <c r="H172" s="55">
        <f t="shared" si="19"/>
        <v>12075.934099999999</v>
      </c>
    </row>
    <row r="173" spans="2:8" s="44" customFormat="1" ht="15.75" x14ac:dyDescent="0.2">
      <c r="B173" s="57" t="s">
        <v>176</v>
      </c>
      <c r="C173" s="57"/>
      <c r="D173" s="55">
        <v>4303.5519999999997</v>
      </c>
      <c r="E173" s="55">
        <v>4711.402</v>
      </c>
      <c r="F173" s="55">
        <v>5096.6769999999997</v>
      </c>
      <c r="G173" s="55">
        <v>7081.3076799999999</v>
      </c>
      <c r="H173" s="55">
        <v>6760.6723306000004</v>
      </c>
    </row>
    <row r="174" spans="2:8" s="44" customFormat="1" ht="15.75" x14ac:dyDescent="0.2">
      <c r="B174" s="62" t="s">
        <v>166</v>
      </c>
      <c r="C174" s="62"/>
      <c r="D174" s="82"/>
      <c r="E174" s="82"/>
      <c r="F174" s="82"/>
      <c r="G174" s="82"/>
      <c r="H174" s="82"/>
    </row>
    <row r="175" spans="2:8" s="44" customFormat="1" ht="15.75" x14ac:dyDescent="0.2">
      <c r="B175" s="62"/>
      <c r="C175" s="62"/>
      <c r="D175" s="82"/>
      <c r="E175" s="82"/>
      <c r="F175" s="82"/>
      <c r="G175" s="82"/>
      <c r="H175" s="41" t="s">
        <v>65</v>
      </c>
    </row>
    <row r="176" spans="2:8" s="44" customFormat="1" ht="15.75" x14ac:dyDescent="0.2">
      <c r="B176" s="222" t="s">
        <v>1</v>
      </c>
      <c r="C176" s="223"/>
      <c r="D176" s="47" t="s">
        <v>108</v>
      </c>
      <c r="E176" s="47" t="s">
        <v>109</v>
      </c>
      <c r="F176" s="47" t="s">
        <v>110</v>
      </c>
      <c r="G176" s="47" t="s">
        <v>139</v>
      </c>
      <c r="H176" s="47" t="s">
        <v>157</v>
      </c>
    </row>
    <row r="177" spans="2:8" s="62" customFormat="1" ht="15.75" x14ac:dyDescent="0.2">
      <c r="B177" s="65" t="s">
        <v>58</v>
      </c>
      <c r="C177" s="66"/>
      <c r="D177" s="78" t="s">
        <v>167</v>
      </c>
      <c r="E177" s="55">
        <v>386.46100000000001</v>
      </c>
      <c r="F177" s="55">
        <v>853.28800000000001</v>
      </c>
      <c r="G177" s="55">
        <v>908.68499999999995</v>
      </c>
      <c r="H177" s="55">
        <v>921.05499999999995</v>
      </c>
    </row>
    <row r="178" spans="2:8" s="44" customFormat="1" ht="15.75" x14ac:dyDescent="0.2">
      <c r="B178" s="224" t="s">
        <v>55</v>
      </c>
      <c r="C178" s="225"/>
      <c r="D178" s="78" t="s">
        <v>167</v>
      </c>
      <c r="E178" s="55">
        <v>41.911999999999999</v>
      </c>
      <c r="F178" s="55">
        <v>46.265999999999998</v>
      </c>
      <c r="G178" s="55">
        <v>93.760999999999996</v>
      </c>
      <c r="H178" s="55">
        <v>50.174999999999997</v>
      </c>
    </row>
    <row r="179" spans="2:8" s="44" customFormat="1" ht="15.75" x14ac:dyDescent="0.2">
      <c r="B179" s="65" t="s">
        <v>56</v>
      </c>
      <c r="C179" s="66"/>
      <c r="D179" s="79" t="s">
        <v>167</v>
      </c>
      <c r="E179" s="55">
        <f>E177-E178</f>
        <v>344.54900000000004</v>
      </c>
      <c r="F179" s="55">
        <f t="shared" ref="F179:H179" si="20">F177-F178</f>
        <v>807.02200000000005</v>
      </c>
      <c r="G179" s="55">
        <f t="shared" si="20"/>
        <v>814.92399999999998</v>
      </c>
      <c r="H179" s="55">
        <f t="shared" si="20"/>
        <v>870.88</v>
      </c>
    </row>
    <row r="180" spans="2:8" s="44" customFormat="1" ht="15.75" x14ac:dyDescent="0.2">
      <c r="B180" s="57" t="s">
        <v>57</v>
      </c>
      <c r="C180" s="57"/>
      <c r="D180" s="79" t="s">
        <v>167</v>
      </c>
      <c r="E180" s="80">
        <v>0</v>
      </c>
      <c r="F180" s="80">
        <v>0</v>
      </c>
      <c r="G180" s="81">
        <v>0</v>
      </c>
      <c r="H180" s="81">
        <v>9.2105500000000013</v>
      </c>
    </row>
    <row r="181" spans="2:8" s="44" customFormat="1" ht="15.75" x14ac:dyDescent="0.2">
      <c r="B181" s="62"/>
      <c r="C181" s="62"/>
      <c r="D181" s="185"/>
      <c r="E181" s="186"/>
      <c r="F181" s="186"/>
      <c r="G181" s="187"/>
      <c r="H181" s="41" t="s">
        <v>65</v>
      </c>
    </row>
    <row r="182" spans="2:8" s="44" customFormat="1" ht="15.75" x14ac:dyDescent="0.2">
      <c r="B182" s="222" t="s">
        <v>47</v>
      </c>
      <c r="C182" s="223"/>
      <c r="D182" s="47" t="s">
        <v>108</v>
      </c>
      <c r="E182" s="47" t="s">
        <v>109</v>
      </c>
      <c r="F182" s="47" t="s">
        <v>110</v>
      </c>
      <c r="G182" s="47" t="s">
        <v>139</v>
      </c>
      <c r="H182" s="47" t="s">
        <v>157</v>
      </c>
    </row>
    <row r="183" spans="2:8" s="62" customFormat="1" ht="15.75" x14ac:dyDescent="0.2">
      <c r="B183" s="65" t="s">
        <v>58</v>
      </c>
      <c r="C183" s="66"/>
      <c r="D183" s="55">
        <f>D158+D164+D170</f>
        <v>50394.350403000004</v>
      </c>
      <c r="E183" s="55">
        <f t="shared" ref="E183:H186" si="21">E158+E164+E170+E177</f>
        <v>50981.512933707098</v>
      </c>
      <c r="F183" s="55">
        <f t="shared" si="21"/>
        <v>73268.715037999995</v>
      </c>
      <c r="G183" s="55">
        <f t="shared" si="21"/>
        <v>96315.886954799993</v>
      </c>
      <c r="H183" s="55">
        <f t="shared" si="21"/>
        <v>105015.6259660103</v>
      </c>
    </row>
    <row r="184" spans="2:8" s="44" customFormat="1" ht="15.75" x14ac:dyDescent="0.2">
      <c r="B184" s="224" t="s">
        <v>55</v>
      </c>
      <c r="C184" s="225"/>
      <c r="D184" s="55">
        <f>D159+D165+D171</f>
        <v>26446.762592999999</v>
      </c>
      <c r="E184" s="55">
        <f t="shared" si="21"/>
        <v>22622.052128707099</v>
      </c>
      <c r="F184" s="55">
        <f t="shared" si="21"/>
        <v>29438.143606000001</v>
      </c>
      <c r="G184" s="55">
        <f t="shared" si="21"/>
        <v>34978.496824299997</v>
      </c>
      <c r="H184" s="55">
        <f t="shared" si="21"/>
        <v>32393.8439</v>
      </c>
    </row>
    <row r="185" spans="2:8" s="44" customFormat="1" ht="15.75" x14ac:dyDescent="0.2">
      <c r="B185" s="65" t="s">
        <v>56</v>
      </c>
      <c r="C185" s="66"/>
      <c r="D185" s="55">
        <f>D160+D166+D172</f>
        <v>23947.587810000001</v>
      </c>
      <c r="E185" s="55">
        <f t="shared" si="21"/>
        <v>28359.460804999995</v>
      </c>
      <c r="F185" s="55">
        <f t="shared" si="21"/>
        <v>43830.571432000004</v>
      </c>
      <c r="G185" s="55">
        <f t="shared" si="21"/>
        <v>61337.390130500004</v>
      </c>
      <c r="H185" s="55">
        <f t="shared" si="21"/>
        <v>72621.782066010303</v>
      </c>
    </row>
    <row r="186" spans="2:8" s="44" customFormat="1" ht="15.75" x14ac:dyDescent="0.2">
      <c r="B186" s="57" t="s">
        <v>57</v>
      </c>
      <c r="C186" s="57"/>
      <c r="D186" s="55">
        <f>D161+D167+D173</f>
        <v>22679.752</v>
      </c>
      <c r="E186" s="55">
        <f t="shared" si="21"/>
        <v>21287.301999999996</v>
      </c>
      <c r="F186" s="55">
        <f t="shared" si="21"/>
        <v>27090.976999999999</v>
      </c>
      <c r="G186" s="55">
        <f t="shared" si="21"/>
        <v>32043.407679999997</v>
      </c>
      <c r="H186" s="55">
        <f t="shared" si="21"/>
        <v>38445.058963282201</v>
      </c>
    </row>
    <row r="187" spans="2:8" s="44" customFormat="1" ht="15.75" x14ac:dyDescent="0.2">
      <c r="C187" s="62"/>
      <c r="D187" s="82"/>
      <c r="E187" s="82"/>
      <c r="F187" s="82"/>
      <c r="G187" s="83"/>
      <c r="H187" s="83"/>
    </row>
    <row r="188" spans="2:8" s="44" customFormat="1" ht="15.75" x14ac:dyDescent="0.2">
      <c r="B188" s="62"/>
      <c r="C188" s="62"/>
      <c r="D188" s="82"/>
      <c r="E188" s="82"/>
      <c r="F188" s="82"/>
      <c r="G188" s="83"/>
      <c r="H188" s="83"/>
    </row>
    <row r="189" spans="2:8" s="44" customFormat="1" ht="15.75" x14ac:dyDescent="0.2">
      <c r="B189" s="45" t="s">
        <v>69</v>
      </c>
      <c r="C189" s="43"/>
      <c r="H189" s="41" t="s">
        <v>64</v>
      </c>
    </row>
    <row r="190" spans="2:8" s="44" customFormat="1" ht="15.75" x14ac:dyDescent="0.2">
      <c r="B190" s="222" t="s">
        <v>15</v>
      </c>
      <c r="C190" s="223"/>
      <c r="D190" s="47" t="s">
        <v>108</v>
      </c>
      <c r="E190" s="47" t="s">
        <v>109</v>
      </c>
      <c r="F190" s="47" t="s">
        <v>110</v>
      </c>
      <c r="G190" s="47" t="s">
        <v>139</v>
      </c>
      <c r="H190" s="47" t="s">
        <v>157</v>
      </c>
    </row>
    <row r="191" spans="2:8" s="44" customFormat="1" ht="15.75" x14ac:dyDescent="0.2">
      <c r="B191" s="226" t="s">
        <v>59</v>
      </c>
      <c r="C191" s="226"/>
      <c r="D191" s="49">
        <v>234.69442000000004</v>
      </c>
      <c r="E191" s="49">
        <v>211.03969999999998</v>
      </c>
      <c r="F191" s="49">
        <v>210.74380000000002</v>
      </c>
      <c r="G191" s="49">
        <v>164.46964099999997</v>
      </c>
      <c r="H191" s="49">
        <v>146.38460499999997</v>
      </c>
    </row>
    <row r="192" spans="2:8" s="44" customFormat="1" ht="15.75" x14ac:dyDescent="0.2">
      <c r="B192" s="84" t="s">
        <v>152</v>
      </c>
      <c r="C192" s="85"/>
      <c r="D192" s="49">
        <f>D193-D191</f>
        <v>304.84698000000003</v>
      </c>
      <c r="E192" s="49">
        <f t="shared" ref="E192:H192" si="22">E193-E191</f>
        <v>289</v>
      </c>
      <c r="F192" s="49">
        <f t="shared" si="22"/>
        <v>247.3261</v>
      </c>
      <c r="G192" s="49">
        <f t="shared" si="22"/>
        <v>272.71990500000004</v>
      </c>
      <c r="H192" s="49">
        <f t="shared" si="22"/>
        <v>314.61809500000004</v>
      </c>
    </row>
    <row r="193" spans="2:10" s="44" customFormat="1" ht="15.75" x14ac:dyDescent="0.2">
      <c r="B193" s="224" t="s">
        <v>60</v>
      </c>
      <c r="C193" s="225"/>
      <c r="D193" s="49">
        <v>539.54140000000007</v>
      </c>
      <c r="E193" s="49">
        <v>500.03969999999998</v>
      </c>
      <c r="F193" s="49">
        <v>458.06990000000002</v>
      </c>
      <c r="G193" s="49">
        <v>437.18954600000001</v>
      </c>
      <c r="H193" s="49">
        <v>461.0027</v>
      </c>
    </row>
    <row r="194" spans="2:10" s="44" customFormat="1" ht="15.75" x14ac:dyDescent="0.2">
      <c r="B194" s="62"/>
      <c r="C194" s="62"/>
      <c r="D194" s="88"/>
      <c r="E194" s="88"/>
      <c r="F194" s="88"/>
      <c r="G194" s="88"/>
      <c r="H194" s="41" t="s">
        <v>64</v>
      </c>
    </row>
    <row r="195" spans="2:10" s="44" customFormat="1" ht="15.75" x14ac:dyDescent="0.2">
      <c r="B195" s="222" t="s">
        <v>14</v>
      </c>
      <c r="C195" s="223"/>
      <c r="D195" s="47" t="s">
        <v>108</v>
      </c>
      <c r="E195" s="47" t="s">
        <v>109</v>
      </c>
      <c r="F195" s="47" t="s">
        <v>110</v>
      </c>
      <c r="G195" s="47" t="s">
        <v>139</v>
      </c>
      <c r="H195" s="47" t="s">
        <v>157</v>
      </c>
    </row>
    <row r="196" spans="2:10" s="44" customFormat="1" ht="15.75" x14ac:dyDescent="0.2">
      <c r="B196" s="226" t="s">
        <v>59</v>
      </c>
      <c r="C196" s="226"/>
      <c r="D196" s="49">
        <v>1668.71</v>
      </c>
      <c r="E196" s="49">
        <v>1349</v>
      </c>
      <c r="F196" s="49">
        <v>2074.1</v>
      </c>
      <c r="G196" s="49">
        <v>1941.9</v>
      </c>
      <c r="H196" s="49">
        <v>2942.3073552274723</v>
      </c>
    </row>
    <row r="197" spans="2:10" s="44" customFormat="1" ht="15.75" x14ac:dyDescent="0.2">
      <c r="B197" s="84" t="s">
        <v>152</v>
      </c>
      <c r="C197" s="85"/>
      <c r="D197" s="51">
        <f>D198-D196</f>
        <v>681.19999999999982</v>
      </c>
      <c r="E197" s="51">
        <f t="shared" ref="E197:H197" si="23">E198-E196</f>
        <v>809.19999999999982</v>
      </c>
      <c r="F197" s="51">
        <f t="shared" si="23"/>
        <v>864.80000000000018</v>
      </c>
      <c r="G197" s="51">
        <f t="shared" si="23"/>
        <v>673.69999999999982</v>
      </c>
      <c r="H197" s="51">
        <f t="shared" si="23"/>
        <v>58.99264477252791</v>
      </c>
    </row>
    <row r="198" spans="2:10" s="44" customFormat="1" ht="15.75" x14ac:dyDescent="0.2">
      <c r="B198" s="226" t="s">
        <v>60</v>
      </c>
      <c r="C198" s="226"/>
      <c r="D198" s="49">
        <v>2349.91</v>
      </c>
      <c r="E198" s="49">
        <v>2158.1999999999998</v>
      </c>
      <c r="F198" s="49">
        <v>2938.9</v>
      </c>
      <c r="G198" s="49">
        <v>2615.6</v>
      </c>
      <c r="H198" s="49">
        <v>3001.3</v>
      </c>
      <c r="J198" s="86"/>
    </row>
    <row r="199" spans="2:10" s="44" customFormat="1" ht="15.75" x14ac:dyDescent="0.2">
      <c r="B199" s="62"/>
      <c r="C199" s="62"/>
      <c r="D199" s="88"/>
      <c r="E199" s="88"/>
      <c r="F199" s="88"/>
      <c r="G199" s="88"/>
      <c r="H199" s="41" t="s">
        <v>64</v>
      </c>
      <c r="J199" s="86"/>
    </row>
    <row r="200" spans="2:10" s="44" customFormat="1" ht="15.75" x14ac:dyDescent="0.2">
      <c r="B200" s="222" t="s">
        <v>146</v>
      </c>
      <c r="C200" s="223"/>
      <c r="D200" s="47" t="s">
        <v>108</v>
      </c>
      <c r="E200" s="47" t="s">
        <v>109</v>
      </c>
      <c r="F200" s="47" t="s">
        <v>110</v>
      </c>
      <c r="G200" s="47" t="s">
        <v>139</v>
      </c>
      <c r="H200" s="47" t="s">
        <v>157</v>
      </c>
    </row>
    <row r="201" spans="2:10" s="44" customFormat="1" ht="15.75" x14ac:dyDescent="0.2">
      <c r="B201" s="226" t="s">
        <v>59</v>
      </c>
      <c r="C201" s="226"/>
      <c r="D201" s="49">
        <v>39.172406303000002</v>
      </c>
      <c r="E201" s="49">
        <v>35.842526824787306</v>
      </c>
      <c r="F201" s="49">
        <v>35.886938560000019</v>
      </c>
      <c r="G201" s="49">
        <v>235.17715199999998</v>
      </c>
      <c r="H201" s="49">
        <v>215.09362099999996</v>
      </c>
    </row>
    <row r="202" spans="2:10" s="44" customFormat="1" ht="15.75" x14ac:dyDescent="0.2">
      <c r="B202" s="84" t="s">
        <v>152</v>
      </c>
      <c r="C202" s="85"/>
      <c r="D202" s="49">
        <f>D203-D201</f>
        <v>79.797243696999999</v>
      </c>
      <c r="E202" s="49">
        <f t="shared" ref="E202:H202" si="24">E203-E201</f>
        <v>71.081683175212703</v>
      </c>
      <c r="F202" s="49">
        <f t="shared" si="24"/>
        <v>51.776761440000001</v>
      </c>
      <c r="G202" s="49">
        <f t="shared" si="24"/>
        <v>149.72462800000005</v>
      </c>
      <c r="H202" s="49">
        <f t="shared" si="24"/>
        <v>130.84483900000001</v>
      </c>
    </row>
    <row r="203" spans="2:10" s="44" customFormat="1" ht="15.75" x14ac:dyDescent="0.2">
      <c r="B203" s="226" t="s">
        <v>60</v>
      </c>
      <c r="C203" s="226"/>
      <c r="D203" s="49">
        <v>118.96965</v>
      </c>
      <c r="E203" s="49">
        <v>106.92421</v>
      </c>
      <c r="F203" s="49">
        <v>87.66370000000002</v>
      </c>
      <c r="G203" s="49">
        <v>384.90178000000003</v>
      </c>
      <c r="H203" s="49">
        <v>345.93845999999996</v>
      </c>
    </row>
    <row r="204" spans="2:10" s="44" customFormat="1" ht="15.75" x14ac:dyDescent="0.2">
      <c r="B204" s="62"/>
      <c r="C204" s="62"/>
      <c r="D204" s="88"/>
      <c r="E204" s="88"/>
      <c r="F204" s="88"/>
      <c r="G204" s="88"/>
      <c r="H204" s="41" t="s">
        <v>64</v>
      </c>
    </row>
    <row r="205" spans="2:10" s="44" customFormat="1" ht="15.75" x14ac:dyDescent="0.2">
      <c r="B205" s="222" t="s">
        <v>1</v>
      </c>
      <c r="C205" s="223"/>
      <c r="D205" s="47" t="s">
        <v>108</v>
      </c>
      <c r="E205" s="47" t="s">
        <v>109</v>
      </c>
      <c r="F205" s="47" t="s">
        <v>110</v>
      </c>
      <c r="G205" s="47" t="s">
        <v>139</v>
      </c>
      <c r="H205" s="47" t="s">
        <v>157</v>
      </c>
    </row>
    <row r="206" spans="2:10" s="44" customFormat="1" ht="15.75" x14ac:dyDescent="0.2">
      <c r="B206" s="226" t="s">
        <v>59</v>
      </c>
      <c r="C206" s="226"/>
      <c r="D206" s="79" t="s">
        <v>167</v>
      </c>
      <c r="E206" s="51">
        <v>57.7</v>
      </c>
      <c r="F206" s="51">
        <v>52.2</v>
      </c>
      <c r="G206" s="51">
        <v>42.8</v>
      </c>
      <c r="H206" s="51">
        <v>46.8</v>
      </c>
    </row>
    <row r="207" spans="2:10" s="44" customFormat="1" ht="15.75" x14ac:dyDescent="0.2">
      <c r="B207" s="84" t="s">
        <v>152</v>
      </c>
      <c r="C207" s="85"/>
      <c r="D207" s="79" t="s">
        <v>167</v>
      </c>
      <c r="E207" s="51">
        <f>E208-E206</f>
        <v>0.29999999999999716</v>
      </c>
      <c r="F207" s="51">
        <f t="shared" ref="F207:H207" si="25">F208-F206</f>
        <v>0.79999999999999716</v>
      </c>
      <c r="G207" s="51">
        <f t="shared" si="25"/>
        <v>3.7000000000000028</v>
      </c>
      <c r="H207" s="51">
        <f t="shared" si="25"/>
        <v>11.800000000000004</v>
      </c>
    </row>
    <row r="208" spans="2:10" s="44" customFormat="1" ht="15.75" x14ac:dyDescent="0.2">
      <c r="B208" s="226" t="s">
        <v>60</v>
      </c>
      <c r="C208" s="226"/>
      <c r="D208" s="49">
        <v>54</v>
      </c>
      <c r="E208" s="49">
        <v>58</v>
      </c>
      <c r="F208" s="49">
        <v>53</v>
      </c>
      <c r="G208" s="49">
        <v>46.5</v>
      </c>
      <c r="H208" s="49">
        <v>58.6</v>
      </c>
    </row>
    <row r="209" spans="2:8" s="44" customFormat="1" ht="15.75" x14ac:dyDescent="0.2">
      <c r="B209" s="62"/>
      <c r="C209" s="62"/>
      <c r="D209" s="88"/>
      <c r="E209" s="88"/>
      <c r="F209" s="88"/>
      <c r="G209" s="88"/>
      <c r="H209" s="41" t="s">
        <v>64</v>
      </c>
    </row>
    <row r="210" spans="2:8" s="44" customFormat="1" ht="15.75" x14ac:dyDescent="0.2">
      <c r="B210" s="222" t="s">
        <v>47</v>
      </c>
      <c r="C210" s="223"/>
      <c r="D210" s="47" t="s">
        <v>108</v>
      </c>
      <c r="E210" s="47" t="s">
        <v>109</v>
      </c>
      <c r="F210" s="47" t="s">
        <v>110</v>
      </c>
      <c r="G210" s="47" t="s">
        <v>139</v>
      </c>
      <c r="H210" s="47" t="s">
        <v>157</v>
      </c>
    </row>
    <row r="211" spans="2:8" s="44" customFormat="1" ht="15.75" x14ac:dyDescent="0.2">
      <c r="B211" s="226" t="s">
        <v>59</v>
      </c>
      <c r="C211" s="226"/>
      <c r="D211" s="51">
        <f>D191+D196+D201</f>
        <v>1942.576826303</v>
      </c>
      <c r="E211" s="51">
        <f t="shared" ref="E211:H212" si="26">E191+E196+E201+E206</f>
        <v>1653.5822268247873</v>
      </c>
      <c r="F211" s="51">
        <f t="shared" si="26"/>
        <v>2372.93073856</v>
      </c>
      <c r="G211" s="51">
        <f t="shared" si="26"/>
        <v>2384.3467930000006</v>
      </c>
      <c r="H211" s="51">
        <f t="shared" si="26"/>
        <v>3350.5855812274722</v>
      </c>
    </row>
    <row r="212" spans="2:8" s="44" customFormat="1" ht="15.75" x14ac:dyDescent="0.2">
      <c r="B212" s="84" t="s">
        <v>152</v>
      </c>
      <c r="C212" s="85"/>
      <c r="D212" s="51">
        <f>D192+D197+D202</f>
        <v>1065.844223697</v>
      </c>
      <c r="E212" s="51">
        <f t="shared" si="26"/>
        <v>1169.5816831752124</v>
      </c>
      <c r="F212" s="51">
        <f t="shared" si="26"/>
        <v>1164.7028614400001</v>
      </c>
      <c r="G212" s="51">
        <f t="shared" si="26"/>
        <v>1099.844533</v>
      </c>
      <c r="H212" s="51">
        <f t="shared" si="26"/>
        <v>516.25557877252788</v>
      </c>
    </row>
    <row r="213" spans="2:8" s="44" customFormat="1" ht="15.75" x14ac:dyDescent="0.2">
      <c r="B213" s="226" t="s">
        <v>60</v>
      </c>
      <c r="C213" s="226"/>
      <c r="D213" s="51">
        <f t="shared" ref="D213:H213" si="27">D193+D198+D203+D208</f>
        <v>3062.4210499999999</v>
      </c>
      <c r="E213" s="51">
        <f t="shared" si="27"/>
        <v>2823.1639099999998</v>
      </c>
      <c r="F213" s="51">
        <f t="shared" si="27"/>
        <v>3537.6336000000001</v>
      </c>
      <c r="G213" s="51">
        <f t="shared" si="27"/>
        <v>3484.1913260000001</v>
      </c>
      <c r="H213" s="51">
        <f t="shared" si="27"/>
        <v>3866.8411599999999</v>
      </c>
    </row>
    <row r="214" spans="2:8" s="44" customFormat="1" ht="15.75" x14ac:dyDescent="0.2">
      <c r="B214" s="62" t="s">
        <v>166</v>
      </c>
      <c r="C214" s="62"/>
      <c r="D214" s="87"/>
      <c r="E214" s="87"/>
      <c r="F214" s="87"/>
      <c r="G214" s="88"/>
      <c r="H214" s="88"/>
    </row>
    <row r="215" spans="2:8" s="44" customFormat="1" ht="15.75" x14ac:dyDescent="0.2">
      <c r="B215" s="62"/>
      <c r="C215" s="62"/>
      <c r="D215" s="87"/>
      <c r="E215" s="87"/>
      <c r="F215" s="87"/>
      <c r="G215" s="88"/>
      <c r="H215" s="88"/>
    </row>
    <row r="216" spans="2:8" s="44" customFormat="1" ht="15.75" x14ac:dyDescent="0.2">
      <c r="B216" s="89" t="s">
        <v>177</v>
      </c>
      <c r="C216" s="62"/>
      <c r="D216" s="87"/>
      <c r="E216" s="87"/>
      <c r="F216" s="87"/>
      <c r="H216" s="41" t="s">
        <v>178</v>
      </c>
    </row>
    <row r="217" spans="2:8" s="44" customFormat="1" ht="15.75" x14ac:dyDescent="0.2">
      <c r="B217" s="222" t="s">
        <v>179</v>
      </c>
      <c r="C217" s="223"/>
      <c r="D217" s="47" t="s">
        <v>108</v>
      </c>
      <c r="E217" s="47" t="s">
        <v>109</v>
      </c>
      <c r="F217" s="47" t="s">
        <v>110</v>
      </c>
      <c r="G217" s="47" t="s">
        <v>139</v>
      </c>
      <c r="H217" s="47" t="s">
        <v>157</v>
      </c>
    </row>
    <row r="218" spans="2:8" s="44" customFormat="1" ht="15.75" x14ac:dyDescent="0.2">
      <c r="B218" s="226" t="s">
        <v>180</v>
      </c>
      <c r="C218" s="226"/>
      <c r="D218" s="79" t="s">
        <v>0</v>
      </c>
      <c r="E218" s="79" t="s">
        <v>0</v>
      </c>
      <c r="F218" s="79" t="s">
        <v>0</v>
      </c>
      <c r="G218" s="49">
        <v>135</v>
      </c>
      <c r="H218" s="49">
        <v>182.79299999999998</v>
      </c>
    </row>
    <row r="219" spans="2:8" s="44" customFormat="1" ht="15.75" x14ac:dyDescent="0.2">
      <c r="B219" s="226" t="s">
        <v>181</v>
      </c>
      <c r="C219" s="226"/>
      <c r="D219" s="79" t="s">
        <v>0</v>
      </c>
      <c r="E219" s="79" t="s">
        <v>0</v>
      </c>
      <c r="F219" s="79" t="s">
        <v>0</v>
      </c>
      <c r="G219" s="90">
        <v>137.6</v>
      </c>
      <c r="H219" s="90">
        <v>131.82100000000003</v>
      </c>
    </row>
    <row r="220" spans="2:8" s="44" customFormat="1" ht="15.75" x14ac:dyDescent="0.2">
      <c r="B220" s="226" t="s">
        <v>182</v>
      </c>
      <c r="C220" s="226"/>
      <c r="D220" s="79" t="s">
        <v>0</v>
      </c>
      <c r="E220" s="79" t="s">
        <v>0</v>
      </c>
      <c r="F220" s="79" t="s">
        <v>0</v>
      </c>
      <c r="G220" s="90">
        <v>0.1</v>
      </c>
      <c r="H220" s="90">
        <v>4.0949999999999997E-3</v>
      </c>
    </row>
    <row r="221" spans="2:8" s="44" customFormat="1" ht="15.75" x14ac:dyDescent="0.2">
      <c r="B221" s="62"/>
      <c r="C221" s="62"/>
      <c r="D221" s="185"/>
      <c r="E221" s="185"/>
      <c r="F221" s="185"/>
      <c r="G221" s="188"/>
      <c r="H221" s="41" t="s">
        <v>64</v>
      </c>
    </row>
    <row r="222" spans="2:8" s="44" customFormat="1" ht="15.75" x14ac:dyDescent="0.2">
      <c r="B222" s="222" t="s">
        <v>14</v>
      </c>
      <c r="C222" s="223"/>
      <c r="D222" s="47" t="s">
        <v>108</v>
      </c>
      <c r="E222" s="47" t="s">
        <v>109</v>
      </c>
      <c r="F222" s="47" t="s">
        <v>110</v>
      </c>
      <c r="G222" s="47" t="s">
        <v>139</v>
      </c>
      <c r="H222" s="47" t="s">
        <v>157</v>
      </c>
    </row>
    <row r="223" spans="2:8" s="44" customFormat="1" ht="15.75" x14ac:dyDescent="0.2">
      <c r="B223" s="224" t="s">
        <v>183</v>
      </c>
      <c r="C223" s="225"/>
      <c r="D223" s="79" t="s">
        <v>0</v>
      </c>
      <c r="E223" s="79" t="s">
        <v>0</v>
      </c>
      <c r="F223" s="75">
        <v>28.9</v>
      </c>
      <c r="G223" s="90">
        <f>71.4-2.2</f>
        <v>69.2</v>
      </c>
      <c r="H223" s="90">
        <v>15.90762</v>
      </c>
    </row>
    <row r="224" spans="2:8" s="44" customFormat="1" ht="15.75" x14ac:dyDescent="0.2">
      <c r="B224" s="224" t="s">
        <v>184</v>
      </c>
      <c r="C224" s="225"/>
      <c r="D224" s="79" t="s">
        <v>0</v>
      </c>
      <c r="E224" s="79" t="s">
        <v>0</v>
      </c>
      <c r="F224" s="75">
        <v>3.8</v>
      </c>
      <c r="G224" s="90">
        <f>3.1-1.6</f>
        <v>1.5</v>
      </c>
      <c r="H224" s="90">
        <v>8.1690339999999999</v>
      </c>
    </row>
    <row r="225" spans="2:8" s="44" customFormat="1" ht="15.75" x14ac:dyDescent="0.2">
      <c r="B225" s="224" t="s">
        <v>185</v>
      </c>
      <c r="C225" s="225"/>
      <c r="D225" s="79" t="s">
        <v>0</v>
      </c>
      <c r="E225" s="79" t="s">
        <v>0</v>
      </c>
      <c r="F225" s="75">
        <v>0</v>
      </c>
      <c r="G225" s="90">
        <f>1.9</f>
        <v>1.9</v>
      </c>
      <c r="H225" s="90">
        <v>2.4169</v>
      </c>
    </row>
    <row r="226" spans="2:8" s="44" customFormat="1" ht="15.75" x14ac:dyDescent="0.2">
      <c r="B226" s="224" t="s">
        <v>186</v>
      </c>
      <c r="C226" s="225"/>
      <c r="D226" s="79" t="s">
        <v>0</v>
      </c>
      <c r="E226" s="79" t="s">
        <v>0</v>
      </c>
      <c r="F226" s="75">
        <f>832.1-12.7</f>
        <v>819.4</v>
      </c>
      <c r="G226" s="90">
        <f>597.3-4.3-6.8</f>
        <v>586.20000000000005</v>
      </c>
      <c r="H226" s="90">
        <v>1532.6275083475123</v>
      </c>
    </row>
    <row r="227" spans="2:8" s="44" customFormat="1" ht="15.75" x14ac:dyDescent="0.2">
      <c r="B227" s="62"/>
      <c r="C227" s="62"/>
      <c r="D227" s="87"/>
      <c r="E227" s="87"/>
      <c r="F227" s="87"/>
      <c r="G227" s="88"/>
      <c r="H227" s="88"/>
    </row>
    <row r="228" spans="2:8" s="44" customFormat="1" ht="15.75" x14ac:dyDescent="0.2">
      <c r="B228" s="43" t="s">
        <v>187</v>
      </c>
      <c r="C228" s="52"/>
    </row>
    <row r="229" spans="2:8" s="44" customFormat="1" ht="15.75" x14ac:dyDescent="0.2">
      <c r="B229" s="43" t="s">
        <v>188</v>
      </c>
      <c r="C229" s="43"/>
      <c r="H229" s="41" t="s">
        <v>189</v>
      </c>
    </row>
    <row r="230" spans="2:8" s="44" customFormat="1" ht="15.75" x14ac:dyDescent="0.2">
      <c r="B230" s="222"/>
      <c r="C230" s="223"/>
      <c r="D230" s="47" t="s">
        <v>108</v>
      </c>
      <c r="E230" s="47" t="s">
        <v>109</v>
      </c>
      <c r="F230" s="47" t="s">
        <v>110</v>
      </c>
      <c r="G230" s="47" t="s">
        <v>139</v>
      </c>
      <c r="H230" s="47" t="s">
        <v>157</v>
      </c>
    </row>
    <row r="231" spans="2:8" s="44" customFormat="1" ht="15.75" x14ac:dyDescent="0.2">
      <c r="B231" s="218" t="s">
        <v>190</v>
      </c>
      <c r="C231" s="219"/>
      <c r="D231" s="91">
        <v>269</v>
      </c>
      <c r="E231" s="91">
        <v>225</v>
      </c>
      <c r="F231" s="91">
        <v>234</v>
      </c>
      <c r="G231" s="49">
        <v>222.33454599999999</v>
      </c>
      <c r="H231" s="49">
        <v>243.0197</v>
      </c>
    </row>
    <row r="232" spans="2:8" s="44" customFormat="1" ht="15.75" x14ac:dyDescent="0.2">
      <c r="B232" s="218" t="s">
        <v>191</v>
      </c>
      <c r="C232" s="219"/>
      <c r="D232" s="91">
        <v>270</v>
      </c>
      <c r="E232" s="91">
        <v>274</v>
      </c>
      <c r="F232" s="91">
        <v>223</v>
      </c>
      <c r="G232" s="49">
        <v>213.40600000000001</v>
      </c>
      <c r="H232" s="49">
        <v>217.19</v>
      </c>
    </row>
    <row r="233" spans="2:8" s="44" customFormat="1" ht="15.75" x14ac:dyDescent="0.2">
      <c r="B233" s="218" t="s">
        <v>184</v>
      </c>
      <c r="C233" s="219"/>
      <c r="D233" s="92">
        <v>1</v>
      </c>
      <c r="E233" s="92">
        <v>1</v>
      </c>
      <c r="F233" s="92">
        <v>1</v>
      </c>
      <c r="G233" s="93">
        <v>1.4489999999999998</v>
      </c>
      <c r="H233" s="93">
        <v>0.79299999999999993</v>
      </c>
    </row>
    <row r="234" spans="2:8" s="44" customFormat="1" ht="15.75" x14ac:dyDescent="0.2">
      <c r="B234" s="70"/>
      <c r="C234" s="52"/>
    </row>
    <row r="235" spans="2:8" s="44" customFormat="1" ht="15.75" x14ac:dyDescent="0.2">
      <c r="B235" s="45" t="s">
        <v>192</v>
      </c>
      <c r="C235" s="43"/>
      <c r="F235" s="52"/>
      <c r="H235" s="41" t="s">
        <v>193</v>
      </c>
    </row>
    <row r="236" spans="2:8" s="44" customFormat="1" ht="15.75" x14ac:dyDescent="0.2">
      <c r="B236" s="222"/>
      <c r="C236" s="223"/>
      <c r="D236" s="47" t="s">
        <v>108</v>
      </c>
      <c r="E236" s="47" t="s">
        <v>109</v>
      </c>
      <c r="F236" s="47" t="s">
        <v>110</v>
      </c>
      <c r="G236" s="47" t="s">
        <v>139</v>
      </c>
      <c r="H236" s="47" t="s">
        <v>157</v>
      </c>
    </row>
    <row r="237" spans="2:8" s="44" customFormat="1" ht="15.75" x14ac:dyDescent="0.2">
      <c r="B237" s="218" t="s">
        <v>194</v>
      </c>
      <c r="C237" s="219"/>
      <c r="D237" s="80">
        <v>0</v>
      </c>
      <c r="E237" s="80">
        <v>0</v>
      </c>
      <c r="F237" s="80">
        <v>0</v>
      </c>
      <c r="G237" s="80">
        <v>0</v>
      </c>
      <c r="H237" s="80">
        <v>0</v>
      </c>
    </row>
    <row r="238" spans="2:8" s="44" customFormat="1" ht="15.75" x14ac:dyDescent="0.2">
      <c r="B238" s="52"/>
      <c r="C238" s="52"/>
    </row>
    <row r="239" spans="2:8" s="44" customFormat="1" ht="15.75" x14ac:dyDescent="0.2">
      <c r="B239" s="45" t="s">
        <v>195</v>
      </c>
      <c r="C239" s="43"/>
      <c r="F239" s="52"/>
      <c r="H239" s="41" t="s">
        <v>196</v>
      </c>
    </row>
    <row r="240" spans="2:8" s="44" customFormat="1" ht="15.75" x14ac:dyDescent="0.2">
      <c r="B240" s="222"/>
      <c r="C240" s="223"/>
      <c r="D240" s="47" t="s">
        <v>108</v>
      </c>
      <c r="E240" s="47" t="s">
        <v>109</v>
      </c>
      <c r="F240" s="47" t="s">
        <v>110</v>
      </c>
      <c r="G240" s="47" t="s">
        <v>139</v>
      </c>
      <c r="H240" s="47" t="s">
        <v>157</v>
      </c>
    </row>
    <row r="241" spans="2:8" s="44" customFormat="1" ht="15.75" x14ac:dyDescent="0.2">
      <c r="B241" s="218" t="s">
        <v>197</v>
      </c>
      <c r="C241" s="219"/>
      <c r="D241" s="94">
        <v>11</v>
      </c>
      <c r="E241" s="94">
        <v>10</v>
      </c>
      <c r="F241" s="94">
        <v>8</v>
      </c>
      <c r="G241" s="80">
        <v>7</v>
      </c>
      <c r="H241" s="80">
        <v>10</v>
      </c>
    </row>
    <row r="242" spans="2:8" s="44" customFormat="1" ht="15.75" x14ac:dyDescent="0.2">
      <c r="B242" s="218" t="s">
        <v>198</v>
      </c>
      <c r="C242" s="219"/>
      <c r="D242" s="94">
        <v>0</v>
      </c>
      <c r="E242" s="94">
        <v>1</v>
      </c>
      <c r="F242" s="94">
        <v>2</v>
      </c>
      <c r="G242" s="80">
        <v>2</v>
      </c>
      <c r="H242" s="80">
        <v>2</v>
      </c>
    </row>
    <row r="243" spans="2:8" s="44" customFormat="1" ht="15" customHeight="1" x14ac:dyDescent="0.2">
      <c r="B243" s="220" t="s">
        <v>199</v>
      </c>
      <c r="C243" s="221"/>
      <c r="D243" s="94">
        <v>5</v>
      </c>
      <c r="E243" s="94">
        <v>1</v>
      </c>
      <c r="F243" s="94">
        <v>2</v>
      </c>
      <c r="G243" s="80">
        <v>2</v>
      </c>
      <c r="H243" s="80">
        <v>8</v>
      </c>
    </row>
    <row r="244" spans="2:8" s="44" customFormat="1" ht="15.75" x14ac:dyDescent="0.2">
      <c r="B244" s="52"/>
      <c r="C244" s="52"/>
    </row>
    <row r="245" spans="2:8" s="44" customFormat="1" ht="15.75" x14ac:dyDescent="0.2">
      <c r="B245" s="95" t="s">
        <v>200</v>
      </c>
      <c r="C245" s="52"/>
    </row>
    <row r="246" spans="2:8" s="44" customFormat="1" ht="15.75" x14ac:dyDescent="0.2">
      <c r="B246" s="222"/>
      <c r="C246" s="223"/>
      <c r="D246" s="47" t="s">
        <v>108</v>
      </c>
      <c r="E246" s="47" t="s">
        <v>109</v>
      </c>
      <c r="F246" s="47" t="s">
        <v>110</v>
      </c>
      <c r="G246" s="47" t="s">
        <v>139</v>
      </c>
      <c r="H246" s="47" t="s">
        <v>157</v>
      </c>
    </row>
    <row r="247" spans="2:8" s="44" customFormat="1" ht="15" customHeight="1" x14ac:dyDescent="0.2">
      <c r="B247" s="216" t="s">
        <v>61</v>
      </c>
      <c r="C247" s="217"/>
      <c r="D247" s="96">
        <v>0</v>
      </c>
      <c r="E247" s="96">
        <v>0</v>
      </c>
      <c r="F247" s="96">
        <v>0</v>
      </c>
      <c r="G247" s="97">
        <v>0.1096881225</v>
      </c>
      <c r="H247" s="97">
        <v>4.9982023149999999E-2</v>
      </c>
    </row>
    <row r="248" spans="2:8" s="44" customFormat="1" ht="15" customHeight="1" x14ac:dyDescent="0.2">
      <c r="B248" s="216" t="s">
        <v>62</v>
      </c>
      <c r="C248" s="217"/>
      <c r="D248" s="96">
        <v>0</v>
      </c>
      <c r="E248" s="96">
        <v>0</v>
      </c>
      <c r="F248" s="96">
        <v>0</v>
      </c>
      <c r="G248" s="97">
        <v>0.11575421850833334</v>
      </c>
      <c r="H248" s="97">
        <v>0.12078623648351666</v>
      </c>
    </row>
    <row r="249" spans="2:8" s="44" customFormat="1" ht="15" customHeight="1" x14ac:dyDescent="0.2">
      <c r="B249" s="216" t="s">
        <v>63</v>
      </c>
      <c r="C249" s="217"/>
      <c r="D249" s="96">
        <v>2</v>
      </c>
      <c r="E249" s="96">
        <v>2</v>
      </c>
      <c r="F249" s="96">
        <v>2</v>
      </c>
      <c r="G249" s="97">
        <v>2.4077987526333335</v>
      </c>
      <c r="H249" s="97">
        <v>1.92024128732595</v>
      </c>
    </row>
    <row r="250" spans="2:8" s="44" customFormat="1" ht="15.75" x14ac:dyDescent="0.2">
      <c r="B250" s="218" t="s">
        <v>201</v>
      </c>
      <c r="C250" s="219"/>
      <c r="D250" s="98">
        <v>6.4999999999999997E-3</v>
      </c>
      <c r="E250" s="98">
        <v>9.7999999999999997E-3</v>
      </c>
      <c r="F250" s="98">
        <v>1.49E-2</v>
      </c>
      <c r="G250" s="99">
        <v>2.6096691505806249E-2</v>
      </c>
      <c r="H250" s="99">
        <f>7.75/278040*1000</f>
        <v>2.7873687239246152E-2</v>
      </c>
    </row>
    <row r="251" spans="2:8" s="44" customFormat="1" ht="15.75" x14ac:dyDescent="0.2"/>
  </sheetData>
  <mergeCells count="110">
    <mergeCell ref="B15:C15"/>
    <mergeCell ref="B16:C16"/>
    <mergeCell ref="B17:C17"/>
    <mergeCell ref="B18:C18"/>
    <mergeCell ref="B19:C19"/>
    <mergeCell ref="B20:C20"/>
    <mergeCell ref="B8:C8"/>
    <mergeCell ref="B9:C9"/>
    <mergeCell ref="B10:C10"/>
    <mergeCell ref="B11:C11"/>
    <mergeCell ref="B12:C12"/>
    <mergeCell ref="B13:C13"/>
    <mergeCell ref="B21:H21"/>
    <mergeCell ref="B29:G29"/>
    <mergeCell ref="B41:C41"/>
    <mergeCell ref="B58:C58"/>
    <mergeCell ref="B60:C60"/>
    <mergeCell ref="B77:C77"/>
    <mergeCell ref="B31:C31"/>
    <mergeCell ref="B32:C32"/>
    <mergeCell ref="B33:C33"/>
    <mergeCell ref="B34:C34"/>
    <mergeCell ref="B35:C35"/>
    <mergeCell ref="B36:C36"/>
    <mergeCell ref="B23:C23"/>
    <mergeCell ref="B24:C24"/>
    <mergeCell ref="B25:C25"/>
    <mergeCell ref="B26:C26"/>
    <mergeCell ref="B27:C27"/>
    <mergeCell ref="B28:C28"/>
    <mergeCell ref="B122:C122"/>
    <mergeCell ref="B123:C123"/>
    <mergeCell ref="B124:C124"/>
    <mergeCell ref="B125:C125"/>
    <mergeCell ref="B129:C129"/>
    <mergeCell ref="B130:C130"/>
    <mergeCell ref="B79:C79"/>
    <mergeCell ref="B96:C96"/>
    <mergeCell ref="B99:C99"/>
    <mergeCell ref="B116:C116"/>
    <mergeCell ref="B120:C120"/>
    <mergeCell ref="B121:C121"/>
    <mergeCell ref="B139:C139"/>
    <mergeCell ref="B140:C140"/>
    <mergeCell ref="B141:C141"/>
    <mergeCell ref="B142:C142"/>
    <mergeCell ref="B145:C145"/>
    <mergeCell ref="B146:C146"/>
    <mergeCell ref="B131:C131"/>
    <mergeCell ref="B132:C132"/>
    <mergeCell ref="B134:C134"/>
    <mergeCell ref="B135:C135"/>
    <mergeCell ref="B136:C136"/>
    <mergeCell ref="B137:C137"/>
    <mergeCell ref="B171:C171"/>
    <mergeCell ref="B176:C176"/>
    <mergeCell ref="B178:C178"/>
    <mergeCell ref="B182:C182"/>
    <mergeCell ref="B184:C184"/>
    <mergeCell ref="B190:C190"/>
    <mergeCell ref="B143:C143"/>
    <mergeCell ref="B157:C157"/>
    <mergeCell ref="B159:C159"/>
    <mergeCell ref="B163:C163"/>
    <mergeCell ref="B165:C165"/>
    <mergeCell ref="B169:C169"/>
    <mergeCell ref="B147:C147"/>
    <mergeCell ref="B148:C148"/>
    <mergeCell ref="B150:C150"/>
    <mergeCell ref="B151:C151"/>
    <mergeCell ref="B152:C152"/>
    <mergeCell ref="B153:C153"/>
    <mergeCell ref="B201:C201"/>
    <mergeCell ref="B203:C203"/>
    <mergeCell ref="B205:C205"/>
    <mergeCell ref="B206:C206"/>
    <mergeCell ref="B208:C208"/>
    <mergeCell ref="B210:C210"/>
    <mergeCell ref="B191:C191"/>
    <mergeCell ref="B193:C193"/>
    <mergeCell ref="B195:C195"/>
    <mergeCell ref="B196:C196"/>
    <mergeCell ref="B198:C198"/>
    <mergeCell ref="B200:C200"/>
    <mergeCell ref="B222:C222"/>
    <mergeCell ref="B223:C223"/>
    <mergeCell ref="B224:C224"/>
    <mergeCell ref="B225:C225"/>
    <mergeCell ref="B226:C226"/>
    <mergeCell ref="B230:C230"/>
    <mergeCell ref="B211:C211"/>
    <mergeCell ref="B213:C213"/>
    <mergeCell ref="B217:C217"/>
    <mergeCell ref="B218:C218"/>
    <mergeCell ref="B219:C219"/>
    <mergeCell ref="B220:C220"/>
    <mergeCell ref="B249:C249"/>
    <mergeCell ref="B250:C250"/>
    <mergeCell ref="B241:C241"/>
    <mergeCell ref="B242:C242"/>
    <mergeCell ref="B243:C243"/>
    <mergeCell ref="B246:C246"/>
    <mergeCell ref="B247:C247"/>
    <mergeCell ref="B248:C248"/>
    <mergeCell ref="B231:C231"/>
    <mergeCell ref="B232:C232"/>
    <mergeCell ref="B233:C233"/>
    <mergeCell ref="B236:C236"/>
    <mergeCell ref="B237:C237"/>
    <mergeCell ref="B240:C240"/>
  </mergeCells>
  <phoneticPr fontId="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5444-3C14-43D7-8014-4DCDB400E80B}">
  <dimension ref="A1:P277"/>
  <sheetViews>
    <sheetView showGridLines="0" topLeftCell="A101" zoomScale="70" zoomScaleNormal="70" workbookViewId="0">
      <selection activeCell="G273" sqref="G273"/>
    </sheetView>
  </sheetViews>
  <sheetFormatPr defaultColWidth="9.28515625" defaultRowHeight="15.75" x14ac:dyDescent="0.2"/>
  <cols>
    <col min="1" max="1" width="4.140625" style="121" customWidth="1"/>
    <col min="2" max="2" width="58" style="121" customWidth="1"/>
    <col min="3" max="7" width="19.28515625" style="121" customWidth="1"/>
    <col min="8" max="9" width="9" style="121" customWidth="1"/>
    <col min="10" max="16384" width="9.28515625" style="121"/>
  </cols>
  <sheetData>
    <row r="1" spans="1:8" s="14" customFormat="1" ht="14.25" x14ac:dyDescent="0.2"/>
    <row r="2" spans="1:8" s="14" customFormat="1" ht="30" x14ac:dyDescent="0.2">
      <c r="B2" s="38" t="s">
        <v>155</v>
      </c>
      <c r="C2" s="38"/>
    </row>
    <row r="3" spans="1:8" s="14" customFormat="1" ht="14.25" x14ac:dyDescent="0.2"/>
    <row r="4" spans="1:8" s="14" customFormat="1" ht="21" x14ac:dyDescent="0.2">
      <c r="B4" s="39" t="s">
        <v>202</v>
      </c>
      <c r="C4" s="40"/>
      <c r="F4" s="8"/>
      <c r="G4" s="41" t="s">
        <v>156</v>
      </c>
      <c r="H4" s="10"/>
    </row>
    <row r="5" spans="1:8" s="14" customFormat="1" ht="21" x14ac:dyDescent="0.2">
      <c r="B5" s="39"/>
      <c r="C5" s="40"/>
      <c r="F5" s="8"/>
      <c r="H5" s="10"/>
    </row>
    <row r="6" spans="1:8" s="44" customFormat="1" x14ac:dyDescent="0.2">
      <c r="A6" s="62"/>
      <c r="B6" s="3" t="s">
        <v>70</v>
      </c>
      <c r="D6" s="41"/>
    </row>
    <row r="7" spans="1:8" s="44" customFormat="1" x14ac:dyDescent="0.2">
      <c r="A7" s="62"/>
      <c r="B7" s="3" t="s">
        <v>71</v>
      </c>
      <c r="D7" s="41"/>
    </row>
    <row r="8" spans="1:8" s="44" customFormat="1" ht="17.25" x14ac:dyDescent="0.2">
      <c r="A8" s="62"/>
      <c r="B8" s="3" t="s">
        <v>151</v>
      </c>
      <c r="E8" s="41"/>
      <c r="F8" s="41"/>
      <c r="G8" s="41" t="s">
        <v>130</v>
      </c>
    </row>
    <row r="9" spans="1:8" s="44" customFormat="1" x14ac:dyDescent="0.2">
      <c r="A9" s="62"/>
      <c r="B9" s="100"/>
      <c r="C9" s="101" t="s">
        <v>108</v>
      </c>
      <c r="D9" s="101" t="s">
        <v>109</v>
      </c>
      <c r="E9" s="101" t="s">
        <v>110</v>
      </c>
      <c r="F9" s="101" t="s">
        <v>139</v>
      </c>
      <c r="G9" s="101" t="s">
        <v>157</v>
      </c>
    </row>
    <row r="10" spans="1:8" s="44" customFormat="1" x14ac:dyDescent="0.2">
      <c r="A10" s="62"/>
      <c r="B10" s="102" t="s">
        <v>72</v>
      </c>
      <c r="C10" s="103">
        <f>C11+C12+C13+C17+C14</f>
        <v>25970</v>
      </c>
      <c r="D10" s="103">
        <f>D11+D12+D13+D17+D14</f>
        <v>27318</v>
      </c>
      <c r="E10" s="103">
        <v>30247</v>
      </c>
      <c r="F10" s="103">
        <v>33763</v>
      </c>
      <c r="G10" s="104">
        <v>34393</v>
      </c>
    </row>
    <row r="11" spans="1:8" s="44" customFormat="1" x14ac:dyDescent="0.2">
      <c r="A11" s="62"/>
      <c r="B11" s="9" t="s">
        <v>73</v>
      </c>
      <c r="C11" s="103">
        <v>3373</v>
      </c>
      <c r="D11" s="105">
        <v>3510</v>
      </c>
      <c r="E11" s="105">
        <v>3294</v>
      </c>
      <c r="F11" s="105">
        <v>3612</v>
      </c>
      <c r="G11" s="106">
        <v>3433</v>
      </c>
    </row>
    <row r="12" spans="1:8" s="44" customFormat="1" x14ac:dyDescent="0.2">
      <c r="A12" s="62"/>
      <c r="B12" s="9" t="s">
        <v>74</v>
      </c>
      <c r="C12" s="103">
        <v>14303</v>
      </c>
      <c r="D12" s="105">
        <v>15354</v>
      </c>
      <c r="E12" s="105">
        <v>18253</v>
      </c>
      <c r="F12" s="107" t="s">
        <v>0</v>
      </c>
      <c r="G12" s="108" t="s">
        <v>167</v>
      </c>
    </row>
    <row r="13" spans="1:8" s="44" customFormat="1" x14ac:dyDescent="0.2">
      <c r="A13" s="62"/>
      <c r="B13" s="9" t="s">
        <v>75</v>
      </c>
      <c r="C13" s="103">
        <v>2640</v>
      </c>
      <c r="D13" s="105">
        <v>2581</v>
      </c>
      <c r="E13" s="105">
        <v>2576</v>
      </c>
      <c r="F13" s="109">
        <v>2430</v>
      </c>
      <c r="G13" s="110">
        <v>2396</v>
      </c>
    </row>
    <row r="14" spans="1:8" s="44" customFormat="1" x14ac:dyDescent="0.2">
      <c r="A14" s="62"/>
      <c r="B14" s="9" t="s">
        <v>76</v>
      </c>
      <c r="C14" s="103">
        <v>3735</v>
      </c>
      <c r="D14" s="105">
        <v>3826</v>
      </c>
      <c r="E14" s="105">
        <v>3927</v>
      </c>
      <c r="F14" s="107" t="s">
        <v>0</v>
      </c>
      <c r="G14" s="108" t="s">
        <v>167</v>
      </c>
    </row>
    <row r="15" spans="1:8" s="44" customFormat="1" x14ac:dyDescent="0.2">
      <c r="A15" s="62"/>
      <c r="B15" s="111" t="s">
        <v>5</v>
      </c>
      <c r="C15" s="107" t="s">
        <v>0</v>
      </c>
      <c r="D15" s="107" t="s">
        <v>0</v>
      </c>
      <c r="E15" s="107" t="s">
        <v>0</v>
      </c>
      <c r="F15" s="105">
        <v>19819</v>
      </c>
      <c r="G15" s="106">
        <v>20444</v>
      </c>
    </row>
    <row r="16" spans="1:8" s="44" customFormat="1" x14ac:dyDescent="0.2">
      <c r="A16" s="62"/>
      <c r="B16" s="111" t="s">
        <v>6</v>
      </c>
      <c r="C16" s="107" t="s">
        <v>0</v>
      </c>
      <c r="D16" s="107" t="s">
        <v>0</v>
      </c>
      <c r="E16" s="107" t="s">
        <v>0</v>
      </c>
      <c r="F16" s="105">
        <v>7851</v>
      </c>
      <c r="G16" s="106">
        <v>8066</v>
      </c>
    </row>
    <row r="17" spans="1:16" s="44" customFormat="1" x14ac:dyDescent="0.2">
      <c r="A17" s="62"/>
      <c r="B17" s="9" t="s">
        <v>77</v>
      </c>
      <c r="C17" s="103">
        <v>1919</v>
      </c>
      <c r="D17" s="105">
        <v>2047</v>
      </c>
      <c r="E17" s="105">
        <v>1793</v>
      </c>
      <c r="F17" s="107" t="s">
        <v>0</v>
      </c>
      <c r="G17" s="108" t="s">
        <v>167</v>
      </c>
    </row>
    <row r="18" spans="1:16" s="44" customFormat="1" x14ac:dyDescent="0.2">
      <c r="A18" s="62"/>
      <c r="B18" s="112" t="s">
        <v>78</v>
      </c>
      <c r="C18" s="107" t="s">
        <v>0</v>
      </c>
      <c r="D18" s="107" t="s">
        <v>0</v>
      </c>
      <c r="E18" s="109">
        <v>404</v>
      </c>
      <c r="F18" s="109">
        <v>51</v>
      </c>
      <c r="G18" s="110">
        <v>54</v>
      </c>
    </row>
    <row r="19" spans="1:16" s="44" customFormat="1" x14ac:dyDescent="0.2">
      <c r="A19" s="62"/>
      <c r="B19" s="62" t="s">
        <v>203</v>
      </c>
    </row>
    <row r="20" spans="1:16" s="44" customFormat="1" x14ac:dyDescent="0.2">
      <c r="A20" s="62"/>
      <c r="B20" s="239" t="s">
        <v>150</v>
      </c>
      <c r="C20" s="239"/>
      <c r="D20" s="239"/>
      <c r="E20" s="239"/>
      <c r="F20" s="239"/>
      <c r="G20" s="239"/>
    </row>
    <row r="21" spans="1:16" s="44" customFormat="1" x14ac:dyDescent="0.2">
      <c r="A21" s="62"/>
    </row>
    <row r="22" spans="1:16" s="44" customFormat="1" x14ac:dyDescent="0.2">
      <c r="A22" s="62"/>
      <c r="B22" s="3" t="s">
        <v>80</v>
      </c>
      <c r="C22" s="113"/>
      <c r="E22" s="41"/>
      <c r="F22" s="41"/>
      <c r="G22" s="41"/>
      <c r="H22" s="113"/>
    </row>
    <row r="23" spans="1:16" s="116" customFormat="1" x14ac:dyDescent="0.2">
      <c r="A23" s="114"/>
      <c r="B23" s="46" t="s">
        <v>15</v>
      </c>
      <c r="C23" s="101" t="s">
        <v>108</v>
      </c>
      <c r="D23" s="101" t="s">
        <v>109</v>
      </c>
      <c r="E23" s="101" t="s">
        <v>110</v>
      </c>
      <c r="F23" s="101" t="s">
        <v>139</v>
      </c>
      <c r="G23" s="101" t="s">
        <v>157</v>
      </c>
      <c r="H23" s="115"/>
      <c r="I23" s="45"/>
    </row>
    <row r="24" spans="1:16" s="116" customFormat="1" x14ac:dyDescent="0.2">
      <c r="A24" s="117"/>
      <c r="B24" s="118" t="s">
        <v>204</v>
      </c>
      <c r="C24" s="54" t="s">
        <v>0</v>
      </c>
      <c r="D24" s="54" t="s">
        <v>0</v>
      </c>
      <c r="E24" s="196">
        <v>3484</v>
      </c>
      <c r="F24" s="197">
        <v>3328</v>
      </c>
      <c r="G24" s="197">
        <v>2934</v>
      </c>
    </row>
    <row r="25" spans="1:16" s="116" customFormat="1" x14ac:dyDescent="0.2">
      <c r="A25" s="114"/>
      <c r="B25" s="118" t="s">
        <v>79</v>
      </c>
      <c r="C25" s="54" t="s">
        <v>0</v>
      </c>
      <c r="D25" s="198">
        <v>0.21</v>
      </c>
      <c r="E25" s="198">
        <v>0.219</v>
      </c>
      <c r="F25" s="198">
        <v>0.22500000000000001</v>
      </c>
      <c r="G25" s="120">
        <f>646/G24</f>
        <v>0.22017723244717111</v>
      </c>
      <c r="I25" s="45"/>
    </row>
    <row r="26" spans="1:16" s="116" customFormat="1" x14ac:dyDescent="0.2">
      <c r="A26" s="114"/>
      <c r="B26" s="118" t="s">
        <v>205</v>
      </c>
      <c r="C26" s="54" t="s">
        <v>0</v>
      </c>
      <c r="D26" s="54" t="s">
        <v>0</v>
      </c>
      <c r="E26" s="196">
        <v>649</v>
      </c>
      <c r="F26" s="196">
        <v>647</v>
      </c>
      <c r="G26" s="197">
        <v>604</v>
      </c>
      <c r="H26" s="121"/>
      <c r="I26" s="240"/>
      <c r="J26" s="240"/>
      <c r="K26" s="240"/>
      <c r="L26" s="240"/>
      <c r="M26" s="240"/>
      <c r="N26" s="240"/>
      <c r="O26" s="240"/>
      <c r="P26" s="240"/>
    </row>
    <row r="27" spans="1:16" s="116" customFormat="1" x14ac:dyDescent="0.2">
      <c r="A27" s="114"/>
      <c r="B27" s="111" t="s">
        <v>81</v>
      </c>
      <c r="C27" s="54" t="s">
        <v>0</v>
      </c>
      <c r="D27" s="198">
        <v>4.9000000000000002E-2</v>
      </c>
      <c r="E27" s="198">
        <v>6.2E-2</v>
      </c>
      <c r="F27" s="198">
        <v>5.3999999999999999E-2</v>
      </c>
      <c r="G27" s="120">
        <f>32/G26</f>
        <v>5.2980132450331126E-2</v>
      </c>
      <c r="I27" s="240"/>
      <c r="J27" s="240"/>
      <c r="K27" s="240"/>
      <c r="L27" s="240"/>
      <c r="M27" s="240"/>
      <c r="N27" s="240"/>
      <c r="O27" s="240"/>
      <c r="P27" s="240"/>
    </row>
    <row r="28" spans="1:16" s="116" customFormat="1" x14ac:dyDescent="0.2">
      <c r="A28" s="114"/>
      <c r="B28" s="113"/>
      <c r="C28" s="64"/>
      <c r="D28" s="194"/>
      <c r="E28" s="199"/>
      <c r="F28" s="199"/>
      <c r="G28" s="195"/>
      <c r="I28" s="240"/>
      <c r="J28" s="240"/>
      <c r="K28" s="240"/>
      <c r="L28" s="240"/>
      <c r="M28" s="240"/>
      <c r="N28" s="240"/>
      <c r="O28" s="240"/>
      <c r="P28" s="240"/>
    </row>
    <row r="29" spans="1:16" s="116" customFormat="1" x14ac:dyDescent="0.2">
      <c r="A29" s="114"/>
      <c r="B29" s="46" t="s">
        <v>14</v>
      </c>
      <c r="C29" s="101" t="s">
        <v>108</v>
      </c>
      <c r="D29" s="101" t="s">
        <v>109</v>
      </c>
      <c r="E29" s="101" t="s">
        <v>110</v>
      </c>
      <c r="F29" s="101" t="s">
        <v>139</v>
      </c>
      <c r="G29" s="101" t="s">
        <v>157</v>
      </c>
      <c r="I29" s="240"/>
      <c r="J29" s="240"/>
      <c r="K29" s="240"/>
      <c r="L29" s="240"/>
      <c r="M29" s="240"/>
      <c r="N29" s="240"/>
      <c r="O29" s="240"/>
      <c r="P29" s="240"/>
    </row>
    <row r="30" spans="1:16" s="116" customFormat="1" x14ac:dyDescent="0.2">
      <c r="A30" s="114"/>
      <c r="B30" s="118" t="s">
        <v>204</v>
      </c>
      <c r="C30" s="54" t="s">
        <v>0</v>
      </c>
      <c r="D30" s="122">
        <v>23285</v>
      </c>
      <c r="E30" s="196">
        <v>25869</v>
      </c>
      <c r="F30" s="196">
        <v>27243</v>
      </c>
      <c r="G30" s="123">
        <v>29271</v>
      </c>
      <c r="I30" s="240"/>
      <c r="J30" s="240"/>
      <c r="K30" s="240"/>
      <c r="L30" s="240"/>
      <c r="M30" s="240"/>
      <c r="N30" s="240"/>
      <c r="O30" s="240"/>
      <c r="P30" s="240"/>
    </row>
    <row r="31" spans="1:16" s="116" customFormat="1" x14ac:dyDescent="0.2">
      <c r="A31" s="114"/>
      <c r="B31" s="118" t="s">
        <v>79</v>
      </c>
      <c r="C31" s="54" t="s">
        <v>0</v>
      </c>
      <c r="D31" s="200">
        <v>0.25600000000000001</v>
      </c>
      <c r="E31" s="198">
        <v>0.249</v>
      </c>
      <c r="F31" s="198">
        <v>0.25</v>
      </c>
      <c r="G31" s="198">
        <v>0.252</v>
      </c>
      <c r="I31" s="240"/>
      <c r="J31" s="240"/>
      <c r="K31" s="240"/>
      <c r="L31" s="240"/>
      <c r="M31" s="240"/>
      <c r="N31" s="240"/>
      <c r="O31" s="240"/>
      <c r="P31" s="240"/>
    </row>
    <row r="32" spans="1:16" s="116" customFormat="1" x14ac:dyDescent="0.2">
      <c r="A32" s="114"/>
      <c r="B32" s="118" t="s">
        <v>205</v>
      </c>
      <c r="C32" s="54" t="s">
        <v>0</v>
      </c>
      <c r="D32" s="122">
        <v>1621</v>
      </c>
      <c r="E32" s="196">
        <v>2473</v>
      </c>
      <c r="F32" s="196">
        <v>2616</v>
      </c>
      <c r="G32" s="123">
        <v>2369</v>
      </c>
      <c r="I32" s="240"/>
      <c r="J32" s="240"/>
      <c r="K32" s="240"/>
      <c r="L32" s="240"/>
      <c r="M32" s="240"/>
      <c r="N32" s="240"/>
      <c r="O32" s="240"/>
      <c r="P32" s="240"/>
    </row>
    <row r="33" spans="1:16" s="116" customFormat="1" x14ac:dyDescent="0.2">
      <c r="A33" s="114"/>
      <c r="B33" s="111" t="s">
        <v>81</v>
      </c>
      <c r="C33" s="54" t="s">
        <v>0</v>
      </c>
      <c r="D33" s="200">
        <v>0.27200000000000002</v>
      </c>
      <c r="E33" s="198">
        <v>0.251</v>
      </c>
      <c r="F33" s="198">
        <v>0.252</v>
      </c>
      <c r="G33" s="198">
        <v>0.26600000000000001</v>
      </c>
      <c r="I33" s="240"/>
      <c r="J33" s="240"/>
      <c r="K33" s="240"/>
      <c r="L33" s="240"/>
      <c r="M33" s="240"/>
      <c r="N33" s="240"/>
      <c r="O33" s="240"/>
      <c r="P33" s="240"/>
    </row>
    <row r="34" spans="1:16" s="116" customFormat="1" x14ac:dyDescent="0.2">
      <c r="A34" s="114"/>
      <c r="B34" s="113"/>
      <c r="C34" s="64"/>
      <c r="D34" s="193"/>
      <c r="E34" s="201"/>
      <c r="F34" s="201"/>
      <c r="G34" s="201"/>
      <c r="I34" s="240"/>
      <c r="J34" s="240"/>
      <c r="K34" s="240"/>
      <c r="L34" s="240"/>
      <c r="M34" s="240"/>
      <c r="N34" s="240"/>
      <c r="O34" s="240"/>
      <c r="P34" s="240"/>
    </row>
    <row r="35" spans="1:16" s="116" customFormat="1" x14ac:dyDescent="0.2">
      <c r="A35" s="114"/>
      <c r="B35" s="46" t="s">
        <v>2</v>
      </c>
      <c r="C35" s="101" t="s">
        <v>108</v>
      </c>
      <c r="D35" s="101" t="s">
        <v>109</v>
      </c>
      <c r="E35" s="101" t="s">
        <v>110</v>
      </c>
      <c r="F35" s="101" t="s">
        <v>139</v>
      </c>
      <c r="G35" s="101" t="s">
        <v>157</v>
      </c>
      <c r="I35" s="240"/>
      <c r="J35" s="240"/>
      <c r="K35" s="240"/>
      <c r="L35" s="240"/>
      <c r="M35" s="240"/>
      <c r="N35" s="240"/>
      <c r="O35" s="240"/>
      <c r="P35" s="240"/>
    </row>
    <row r="36" spans="1:16" s="116" customFormat="1" x14ac:dyDescent="0.2">
      <c r="A36" s="114"/>
      <c r="B36" s="118" t="s">
        <v>204</v>
      </c>
      <c r="C36" s="54" t="s">
        <v>0</v>
      </c>
      <c r="D36" s="122">
        <v>8071</v>
      </c>
      <c r="E36" s="196">
        <v>8196</v>
      </c>
      <c r="F36" s="196">
        <v>8456</v>
      </c>
      <c r="G36" s="197">
        <v>8714</v>
      </c>
      <c r="I36" s="240"/>
      <c r="J36" s="240"/>
      <c r="K36" s="240"/>
      <c r="L36" s="240"/>
      <c r="M36" s="240"/>
      <c r="N36" s="240"/>
      <c r="O36" s="240"/>
      <c r="P36" s="240"/>
    </row>
    <row r="37" spans="1:16" s="116" customFormat="1" x14ac:dyDescent="0.2">
      <c r="A37" s="114"/>
      <c r="B37" s="118" t="s">
        <v>79</v>
      </c>
      <c r="C37" s="54" t="s">
        <v>0</v>
      </c>
      <c r="D37" s="200">
        <v>0.32400000000000001</v>
      </c>
      <c r="E37" s="198">
        <v>0.32300000000000001</v>
      </c>
      <c r="F37" s="198">
        <v>0.32700000000000001</v>
      </c>
      <c r="G37" s="198">
        <v>0.33400000000000002</v>
      </c>
      <c r="I37" s="240"/>
      <c r="J37" s="240"/>
      <c r="K37" s="240"/>
      <c r="L37" s="240"/>
      <c r="M37" s="240"/>
      <c r="N37" s="240"/>
      <c r="O37" s="240"/>
      <c r="P37" s="240"/>
    </row>
    <row r="38" spans="1:16" s="116" customFormat="1" x14ac:dyDescent="0.2">
      <c r="A38" s="114"/>
      <c r="B38" s="118" t="s">
        <v>205</v>
      </c>
      <c r="C38" s="54" t="s">
        <v>0</v>
      </c>
      <c r="D38" s="122">
        <v>1278</v>
      </c>
      <c r="E38" s="196">
        <v>1266</v>
      </c>
      <c r="F38" s="196">
        <v>1061</v>
      </c>
      <c r="G38" s="197">
        <v>2093</v>
      </c>
      <c r="I38" s="240"/>
      <c r="J38" s="240"/>
      <c r="K38" s="240"/>
      <c r="L38" s="240"/>
      <c r="M38" s="240"/>
      <c r="N38" s="240"/>
      <c r="O38" s="240"/>
      <c r="P38" s="240"/>
    </row>
    <row r="39" spans="1:16" s="116" customFormat="1" x14ac:dyDescent="0.2">
      <c r="A39" s="114"/>
      <c r="B39" s="111" t="s">
        <v>81</v>
      </c>
      <c r="C39" s="54" t="s">
        <v>0</v>
      </c>
      <c r="D39" s="200">
        <v>0.29299999999999998</v>
      </c>
      <c r="E39" s="198">
        <v>0.29499999999999998</v>
      </c>
      <c r="F39" s="198">
        <v>0.315</v>
      </c>
      <c r="G39" s="198">
        <v>0.30499999999999999</v>
      </c>
      <c r="I39" s="240"/>
      <c r="J39" s="240"/>
      <c r="K39" s="240"/>
      <c r="L39" s="240"/>
      <c r="M39" s="240"/>
      <c r="N39" s="240"/>
      <c r="O39" s="240"/>
      <c r="P39" s="240"/>
    </row>
    <row r="40" spans="1:16" s="116" customFormat="1" x14ac:dyDescent="0.2">
      <c r="A40" s="114"/>
      <c r="B40" s="113"/>
      <c r="C40" s="64"/>
      <c r="D40" s="192"/>
      <c r="E40" s="199"/>
      <c r="F40" s="199"/>
      <c r="G40" s="199"/>
      <c r="I40" s="240"/>
      <c r="J40" s="240"/>
      <c r="K40" s="240"/>
      <c r="L40" s="240"/>
      <c r="M40" s="240"/>
      <c r="N40" s="240"/>
      <c r="O40" s="240"/>
      <c r="P40" s="240"/>
    </row>
    <row r="41" spans="1:16" s="116" customFormat="1" x14ac:dyDescent="0.2">
      <c r="A41" s="114"/>
      <c r="B41" s="46" t="s">
        <v>1</v>
      </c>
      <c r="C41" s="101" t="s">
        <v>108</v>
      </c>
      <c r="D41" s="101" t="s">
        <v>109</v>
      </c>
      <c r="E41" s="101" t="s">
        <v>110</v>
      </c>
      <c r="F41" s="101" t="s">
        <v>139</v>
      </c>
      <c r="G41" s="101" t="s">
        <v>157</v>
      </c>
      <c r="I41" s="240"/>
      <c r="J41" s="240"/>
      <c r="K41" s="240"/>
      <c r="L41" s="240"/>
      <c r="M41" s="240"/>
      <c r="N41" s="240"/>
      <c r="O41" s="240"/>
      <c r="P41" s="240"/>
    </row>
    <row r="42" spans="1:16" s="114" customFormat="1" x14ac:dyDescent="0.2">
      <c r="B42" s="118" t="s">
        <v>204</v>
      </c>
      <c r="C42" s="54" t="s">
        <v>0</v>
      </c>
      <c r="D42" s="54" t="s">
        <v>0</v>
      </c>
      <c r="E42" s="124">
        <v>1847</v>
      </c>
      <c r="F42" s="196">
        <v>1857</v>
      </c>
      <c r="G42" s="51">
        <v>1765</v>
      </c>
    </row>
    <row r="43" spans="1:16" s="116" customFormat="1" x14ac:dyDescent="0.2">
      <c r="A43" s="114"/>
      <c r="B43" s="118" t="s">
        <v>79</v>
      </c>
      <c r="C43" s="54" t="s">
        <v>0</v>
      </c>
      <c r="D43" s="54" t="s">
        <v>0</v>
      </c>
      <c r="E43" s="198">
        <v>0.29599999999999999</v>
      </c>
      <c r="F43" s="198">
        <v>0.3</v>
      </c>
      <c r="G43" s="198">
        <v>0.3</v>
      </c>
    </row>
    <row r="44" spans="1:16" s="116" customFormat="1" x14ac:dyDescent="0.2">
      <c r="A44" s="114"/>
      <c r="B44" s="118" t="s">
        <v>205</v>
      </c>
      <c r="C44" s="54" t="s">
        <v>0</v>
      </c>
      <c r="D44" s="54" t="s">
        <v>0</v>
      </c>
      <c r="E44" s="124">
        <v>256</v>
      </c>
      <c r="F44" s="51">
        <v>441</v>
      </c>
      <c r="G44" s="51">
        <v>502</v>
      </c>
      <c r="H44" s="125"/>
    </row>
    <row r="45" spans="1:16" s="116" customFormat="1" x14ac:dyDescent="0.2">
      <c r="A45" s="114"/>
      <c r="B45" s="111" t="s">
        <v>81</v>
      </c>
      <c r="C45" s="54" t="s">
        <v>0</v>
      </c>
      <c r="D45" s="54" t="s">
        <v>0</v>
      </c>
      <c r="E45" s="198">
        <v>0.30099999999999999</v>
      </c>
      <c r="F45" s="198">
        <v>0.34499999999999997</v>
      </c>
      <c r="G45" s="198">
        <v>0.35</v>
      </c>
    </row>
    <row r="46" spans="1:16" s="116" customFormat="1" x14ac:dyDescent="0.2">
      <c r="A46" s="114"/>
      <c r="B46" s="113"/>
      <c r="C46" s="64"/>
      <c r="D46" s="64"/>
      <c r="E46" s="201"/>
      <c r="F46" s="202"/>
      <c r="G46" s="202"/>
    </row>
    <row r="47" spans="1:16" s="116" customFormat="1" x14ac:dyDescent="0.2">
      <c r="A47" s="114"/>
      <c r="B47" s="46" t="s">
        <v>47</v>
      </c>
      <c r="C47" s="101" t="s">
        <v>108</v>
      </c>
      <c r="D47" s="101" t="s">
        <v>109</v>
      </c>
      <c r="E47" s="101" t="s">
        <v>110</v>
      </c>
      <c r="F47" s="101" t="s">
        <v>139</v>
      </c>
      <c r="G47" s="101" t="s">
        <v>157</v>
      </c>
    </row>
    <row r="48" spans="1:16" s="114" customFormat="1" x14ac:dyDescent="0.2">
      <c r="B48" s="118" t="s">
        <v>204</v>
      </c>
      <c r="C48" s="54" t="s">
        <v>0</v>
      </c>
      <c r="D48" s="196">
        <v>31356</v>
      </c>
      <c r="E48" s="196">
        <v>39396</v>
      </c>
      <c r="F48" s="196">
        <v>40884</v>
      </c>
      <c r="G48" s="106">
        <f>G24+G30+G36+G42</f>
        <v>42684</v>
      </c>
    </row>
    <row r="49" spans="1:9" s="116" customFormat="1" x14ac:dyDescent="0.2">
      <c r="A49" s="114"/>
      <c r="B49" s="118" t="s">
        <v>79</v>
      </c>
      <c r="C49" s="54" t="s">
        <v>0</v>
      </c>
      <c r="D49" s="200">
        <v>0.24</v>
      </c>
      <c r="E49" s="200">
        <v>0.25900000000000001</v>
      </c>
      <c r="F49" s="203">
        <v>0.26600000000000001</v>
      </c>
      <c r="G49" s="203">
        <f>((G24*0.22)+(G30*0.252)+(G36*0.334)+(G42*0.3))/G48</f>
        <v>0.26852563021272613</v>
      </c>
    </row>
    <row r="50" spans="1:9" s="116" customFormat="1" x14ac:dyDescent="0.2">
      <c r="A50" s="114"/>
      <c r="B50" s="118" t="s">
        <v>205</v>
      </c>
      <c r="C50" s="54" t="s">
        <v>0</v>
      </c>
      <c r="D50" s="126">
        <v>2899</v>
      </c>
      <c r="E50" s="126">
        <v>4644</v>
      </c>
      <c r="F50" s="126">
        <v>4765</v>
      </c>
      <c r="G50" s="106">
        <f>G26+G32+G38+G44</f>
        <v>5568</v>
      </c>
    </row>
    <row r="51" spans="1:9" s="116" customFormat="1" x14ac:dyDescent="0.2">
      <c r="A51" s="114"/>
      <c r="B51" s="111" t="s">
        <v>81</v>
      </c>
      <c r="C51" s="54" t="s">
        <v>0</v>
      </c>
      <c r="D51" s="200">
        <v>0.23799999999999999</v>
      </c>
      <c r="E51" s="200">
        <v>0.23</v>
      </c>
      <c r="F51" s="203">
        <v>0.248</v>
      </c>
      <c r="G51" s="203">
        <f>((G26*0.053)+(G32*0.266)+(G38*0.305)+(G44*0.35))/G50</f>
        <v>0.26512769396551722</v>
      </c>
    </row>
    <row r="52" spans="1:9" s="44" customFormat="1" x14ac:dyDescent="0.2">
      <c r="A52" s="62"/>
      <c r="B52" s="113"/>
      <c r="C52" s="64"/>
      <c r="D52" s="127"/>
      <c r="E52" s="127"/>
      <c r="F52" s="128"/>
      <c r="G52" s="128"/>
      <c r="H52" s="113"/>
    </row>
    <row r="53" spans="1:9" s="44" customFormat="1" x14ac:dyDescent="0.2">
      <c r="A53" s="62"/>
      <c r="B53" s="29" t="s">
        <v>82</v>
      </c>
      <c r="C53" s="113"/>
      <c r="E53" s="41"/>
      <c r="F53" s="41"/>
      <c r="G53" s="41"/>
      <c r="H53" s="113"/>
    </row>
    <row r="54" spans="1:9" s="116" customFormat="1" x14ac:dyDescent="0.2">
      <c r="A54" s="114"/>
      <c r="B54" s="46" t="s">
        <v>15</v>
      </c>
      <c r="C54" s="101" t="s">
        <v>108</v>
      </c>
      <c r="D54" s="101" t="s">
        <v>109</v>
      </c>
      <c r="E54" s="101" t="s">
        <v>110</v>
      </c>
      <c r="F54" s="101" t="s">
        <v>139</v>
      </c>
      <c r="G54" s="101" t="s">
        <v>157</v>
      </c>
    </row>
    <row r="55" spans="1:9" s="116" customFormat="1" x14ac:dyDescent="0.2">
      <c r="A55" s="117"/>
      <c r="B55" s="111" t="s">
        <v>83</v>
      </c>
      <c r="C55" s="204">
        <v>9.0999999999999998E-2</v>
      </c>
      <c r="D55" s="204">
        <v>0.158</v>
      </c>
      <c r="E55" s="204">
        <v>0.17899999999999999</v>
      </c>
      <c r="F55" s="204">
        <v>0.51400000000000001</v>
      </c>
      <c r="G55" s="198">
        <v>0.47099999999999997</v>
      </c>
      <c r="I55" s="129"/>
    </row>
    <row r="56" spans="1:9" s="116" customFormat="1" x14ac:dyDescent="0.2">
      <c r="A56" s="114"/>
      <c r="B56" s="111" t="s">
        <v>85</v>
      </c>
      <c r="C56" s="204">
        <v>0.875</v>
      </c>
      <c r="D56" s="204">
        <v>0.86699999999999999</v>
      </c>
      <c r="E56" s="204">
        <v>0.875</v>
      </c>
      <c r="F56" s="204">
        <v>0.83299999999999996</v>
      </c>
      <c r="G56" s="198">
        <v>0.81</v>
      </c>
      <c r="I56" s="129"/>
    </row>
    <row r="57" spans="1:9" s="116" customFormat="1" x14ac:dyDescent="0.2">
      <c r="A57" s="114"/>
      <c r="B57" s="46" t="s">
        <v>14</v>
      </c>
      <c r="C57" s="101" t="s">
        <v>108</v>
      </c>
      <c r="D57" s="101" t="s">
        <v>109</v>
      </c>
      <c r="E57" s="101" t="s">
        <v>110</v>
      </c>
      <c r="F57" s="101" t="s">
        <v>139</v>
      </c>
      <c r="G57" s="101" t="s">
        <v>157</v>
      </c>
    </row>
    <row r="58" spans="1:9" s="116" customFormat="1" x14ac:dyDescent="0.2">
      <c r="A58" s="114"/>
      <c r="B58" s="111" t="s">
        <v>83</v>
      </c>
      <c r="C58" s="54" t="s">
        <v>0</v>
      </c>
      <c r="D58" s="200">
        <v>0.997</v>
      </c>
      <c r="E58" s="198">
        <v>0.99199999999999999</v>
      </c>
      <c r="F58" s="198">
        <v>0.93200000000000005</v>
      </c>
      <c r="G58" s="198">
        <v>0.95499999999999996</v>
      </c>
    </row>
    <row r="59" spans="1:9" s="116" customFormat="1" x14ac:dyDescent="0.2">
      <c r="A59" s="114"/>
      <c r="B59" s="111" t="s">
        <v>85</v>
      </c>
      <c r="C59" s="54" t="s">
        <v>0</v>
      </c>
      <c r="D59" s="200">
        <v>0.50800000000000001</v>
      </c>
      <c r="E59" s="198">
        <v>0.996</v>
      </c>
      <c r="F59" s="198">
        <v>0.96</v>
      </c>
      <c r="G59" s="198">
        <v>0.99299999999999999</v>
      </c>
    </row>
    <row r="60" spans="1:9" s="116" customFormat="1" ht="17.25" x14ac:dyDescent="0.2">
      <c r="A60" s="114"/>
      <c r="B60" s="46" t="s">
        <v>206</v>
      </c>
      <c r="C60" s="101" t="s">
        <v>108</v>
      </c>
      <c r="D60" s="101" t="s">
        <v>109</v>
      </c>
      <c r="E60" s="101" t="s">
        <v>110</v>
      </c>
      <c r="F60" s="101" t="s">
        <v>139</v>
      </c>
      <c r="G60" s="101" t="s">
        <v>157</v>
      </c>
    </row>
    <row r="61" spans="1:9" s="116" customFormat="1" x14ac:dyDescent="0.2">
      <c r="A61" s="114"/>
      <c r="B61" s="111" t="s">
        <v>83</v>
      </c>
      <c r="C61" s="54" t="s">
        <v>0</v>
      </c>
      <c r="D61" s="200">
        <v>0.82599999999999996</v>
      </c>
      <c r="E61" s="198">
        <v>0.95699999999999996</v>
      </c>
      <c r="F61" s="198">
        <v>0.95699999999999996</v>
      </c>
      <c r="G61" s="205" t="s">
        <v>167</v>
      </c>
    </row>
    <row r="62" spans="1:9" s="116" customFormat="1" x14ac:dyDescent="0.2">
      <c r="A62" s="114"/>
      <c r="B62" s="111" t="s">
        <v>85</v>
      </c>
      <c r="C62" s="54" t="s">
        <v>0</v>
      </c>
      <c r="D62" s="200">
        <v>1</v>
      </c>
      <c r="E62" s="198">
        <v>0.98299999999999998</v>
      </c>
      <c r="F62" s="198">
        <v>0.96599999999999997</v>
      </c>
      <c r="G62" s="205" t="s">
        <v>167</v>
      </c>
    </row>
    <row r="63" spans="1:9" s="116" customFormat="1" ht="17.25" x14ac:dyDescent="0.2">
      <c r="A63" s="114"/>
      <c r="B63" s="46" t="s">
        <v>207</v>
      </c>
      <c r="C63" s="101" t="s">
        <v>108</v>
      </c>
      <c r="D63" s="101" t="s">
        <v>109</v>
      </c>
      <c r="E63" s="101" t="s">
        <v>110</v>
      </c>
      <c r="F63" s="101" t="s">
        <v>139</v>
      </c>
      <c r="G63" s="101" t="s">
        <v>157</v>
      </c>
    </row>
    <row r="64" spans="1:9" s="116" customFormat="1" x14ac:dyDescent="0.2">
      <c r="A64" s="114"/>
      <c r="B64" s="111" t="s">
        <v>83</v>
      </c>
      <c r="C64" s="54" t="s">
        <v>0</v>
      </c>
      <c r="D64" s="54" t="s">
        <v>0</v>
      </c>
      <c r="E64" s="54" t="s">
        <v>0</v>
      </c>
      <c r="F64" s="198">
        <v>2.5700000000000001E-2</v>
      </c>
      <c r="G64" s="198">
        <v>2.6700000000000002E-2</v>
      </c>
    </row>
    <row r="65" spans="1:9" s="116" customFormat="1" x14ac:dyDescent="0.2">
      <c r="A65" s="114"/>
      <c r="B65" s="111" t="s">
        <v>85</v>
      </c>
      <c r="C65" s="54" t="s">
        <v>0</v>
      </c>
      <c r="D65" s="54" t="s">
        <v>0</v>
      </c>
      <c r="E65" s="54" t="s">
        <v>0</v>
      </c>
      <c r="F65" s="198">
        <v>8.9200000000000002E-2</v>
      </c>
      <c r="G65" s="198">
        <v>9.4399999999999998E-2</v>
      </c>
    </row>
    <row r="66" spans="1:9" s="116" customFormat="1" x14ac:dyDescent="0.2">
      <c r="A66" s="114"/>
      <c r="B66" s="46" t="s">
        <v>47</v>
      </c>
      <c r="C66" s="101" t="s">
        <v>108</v>
      </c>
      <c r="D66" s="101" t="s">
        <v>109</v>
      </c>
      <c r="E66" s="101" t="s">
        <v>110</v>
      </c>
      <c r="F66" s="101" t="s">
        <v>139</v>
      </c>
      <c r="G66" s="101" t="s">
        <v>157</v>
      </c>
    </row>
    <row r="67" spans="1:9" s="116" customFormat="1" x14ac:dyDescent="0.2">
      <c r="A67" s="114"/>
      <c r="B67" s="111" t="s">
        <v>83</v>
      </c>
      <c r="C67" s="54" t="s">
        <v>0</v>
      </c>
      <c r="D67" s="54" t="s">
        <v>0</v>
      </c>
      <c r="E67" s="54" t="s">
        <v>0</v>
      </c>
      <c r="F67" s="203">
        <v>0.33500000000000002</v>
      </c>
      <c r="G67" s="205" t="s">
        <v>167</v>
      </c>
    </row>
    <row r="68" spans="1:9" s="116" customFormat="1" x14ac:dyDescent="0.2">
      <c r="A68" s="114"/>
      <c r="B68" s="111" t="s">
        <v>85</v>
      </c>
      <c r="C68" s="54" t="s">
        <v>0</v>
      </c>
      <c r="D68" s="54" t="s">
        <v>0</v>
      </c>
      <c r="E68" s="54" t="s">
        <v>0</v>
      </c>
      <c r="F68" s="203">
        <v>0.45600000000000002</v>
      </c>
      <c r="G68" s="205" t="s">
        <v>167</v>
      </c>
    </row>
    <row r="69" spans="1:9" s="44" customFormat="1" x14ac:dyDescent="0.2">
      <c r="A69" s="62"/>
      <c r="B69" s="44" t="s">
        <v>147</v>
      </c>
      <c r="C69" s="64"/>
      <c r="D69" s="127"/>
      <c r="E69" s="127"/>
      <c r="F69" s="128"/>
      <c r="G69" s="128"/>
      <c r="H69" s="113"/>
    </row>
    <row r="70" spans="1:9" s="44" customFormat="1" x14ac:dyDescent="0.2">
      <c r="A70" s="62"/>
      <c r="B70" s="239" t="s">
        <v>208</v>
      </c>
      <c r="C70" s="239"/>
      <c r="D70" s="239"/>
      <c r="E70" s="239"/>
      <c r="F70" s="239"/>
      <c r="G70" s="241"/>
      <c r="H70" s="113"/>
    </row>
    <row r="71" spans="1:9" s="44" customFormat="1" x14ac:dyDescent="0.2">
      <c r="A71" s="62"/>
      <c r="C71" s="64"/>
      <c r="D71" s="64"/>
      <c r="E71" s="64"/>
      <c r="F71" s="128"/>
      <c r="G71" s="128"/>
      <c r="H71" s="113"/>
      <c r="I71" s="129"/>
    </row>
    <row r="72" spans="1:9" s="44" customFormat="1" x14ac:dyDescent="0.2">
      <c r="A72" s="62"/>
      <c r="B72" s="3" t="s">
        <v>87</v>
      </c>
      <c r="C72" s="113"/>
      <c r="D72" s="130"/>
      <c r="E72" s="130"/>
      <c r="F72" s="130"/>
      <c r="G72" s="130" t="s">
        <v>130</v>
      </c>
    </row>
    <row r="73" spans="1:9" s="116" customFormat="1" ht="17.25" x14ac:dyDescent="0.2">
      <c r="A73" s="114"/>
      <c r="B73" s="46" t="s">
        <v>209</v>
      </c>
      <c r="C73" s="101" t="s">
        <v>108</v>
      </c>
      <c r="D73" s="101" t="s">
        <v>109</v>
      </c>
      <c r="E73" s="47" t="s">
        <v>110</v>
      </c>
      <c r="F73" s="47" t="s">
        <v>139</v>
      </c>
      <c r="G73" s="101" t="s">
        <v>157</v>
      </c>
    </row>
    <row r="74" spans="1:9" s="116" customFormat="1" x14ac:dyDescent="0.2">
      <c r="A74" s="117"/>
      <c r="B74" s="111" t="s">
        <v>84</v>
      </c>
      <c r="C74" s="103">
        <v>48</v>
      </c>
      <c r="D74" s="105">
        <v>67</v>
      </c>
      <c r="E74" s="106">
        <v>80</v>
      </c>
      <c r="F74" s="106">
        <v>38</v>
      </c>
      <c r="G74" s="106">
        <v>9</v>
      </c>
    </row>
    <row r="75" spans="1:9" s="116" customFormat="1" x14ac:dyDescent="0.2">
      <c r="A75" s="114"/>
      <c r="B75" s="111" t="s">
        <v>86</v>
      </c>
      <c r="C75" s="103">
        <v>24</v>
      </c>
      <c r="D75" s="105">
        <v>17</v>
      </c>
      <c r="E75" s="106">
        <v>30</v>
      </c>
      <c r="F75" s="106">
        <v>25</v>
      </c>
      <c r="G75" s="106">
        <v>1</v>
      </c>
    </row>
    <row r="76" spans="1:9" s="116" customFormat="1" x14ac:dyDescent="0.2">
      <c r="A76" s="114"/>
      <c r="B76" s="46" t="s">
        <v>14</v>
      </c>
      <c r="C76" s="101" t="s">
        <v>108</v>
      </c>
      <c r="D76" s="101" t="s">
        <v>109</v>
      </c>
      <c r="E76" s="47" t="s">
        <v>110</v>
      </c>
      <c r="F76" s="47" t="s">
        <v>139</v>
      </c>
      <c r="G76" s="101" t="s">
        <v>157</v>
      </c>
    </row>
    <row r="77" spans="1:9" s="116" customFormat="1" x14ac:dyDescent="0.2">
      <c r="A77" s="114"/>
      <c r="B77" s="111" t="s">
        <v>84</v>
      </c>
      <c r="C77" s="54" t="s">
        <v>7</v>
      </c>
      <c r="D77" s="54" t="s">
        <v>7</v>
      </c>
      <c r="E77" s="54" t="s">
        <v>7</v>
      </c>
      <c r="F77" s="54" t="s">
        <v>7</v>
      </c>
      <c r="G77" s="131" t="s">
        <v>167</v>
      </c>
    </row>
    <row r="78" spans="1:9" s="116" customFormat="1" x14ac:dyDescent="0.2">
      <c r="A78" s="114"/>
      <c r="B78" s="111" t="s">
        <v>86</v>
      </c>
      <c r="C78" s="54" t="s">
        <v>7</v>
      </c>
      <c r="D78" s="54" t="s">
        <v>7</v>
      </c>
      <c r="E78" s="54" t="s">
        <v>7</v>
      </c>
      <c r="F78" s="54" t="s">
        <v>7</v>
      </c>
      <c r="G78" s="131" t="s">
        <v>167</v>
      </c>
    </row>
    <row r="79" spans="1:9" s="116" customFormat="1" ht="17.25" x14ac:dyDescent="0.2">
      <c r="A79" s="114"/>
      <c r="B79" s="46" t="s">
        <v>210</v>
      </c>
      <c r="C79" s="101" t="s">
        <v>108</v>
      </c>
      <c r="D79" s="101" t="s">
        <v>109</v>
      </c>
      <c r="E79" s="47" t="s">
        <v>110</v>
      </c>
      <c r="F79" s="47" t="s">
        <v>139</v>
      </c>
      <c r="G79" s="101" t="s">
        <v>157</v>
      </c>
    </row>
    <row r="80" spans="1:9" s="116" customFormat="1" x14ac:dyDescent="0.2">
      <c r="A80" s="114"/>
      <c r="B80" s="111" t="s">
        <v>84</v>
      </c>
      <c r="C80" s="54" t="s">
        <v>7</v>
      </c>
      <c r="D80" s="132">
        <v>373</v>
      </c>
      <c r="E80" s="133">
        <v>527</v>
      </c>
      <c r="F80" s="133">
        <v>688</v>
      </c>
      <c r="G80" s="133">
        <v>807</v>
      </c>
    </row>
    <row r="81" spans="1:8" s="116" customFormat="1" x14ac:dyDescent="0.2">
      <c r="A81" s="114"/>
      <c r="B81" s="111" t="s">
        <v>86</v>
      </c>
      <c r="C81" s="54" t="s">
        <v>7</v>
      </c>
      <c r="D81" s="132">
        <v>247</v>
      </c>
      <c r="E81" s="133">
        <v>300</v>
      </c>
      <c r="F81" s="133">
        <v>418</v>
      </c>
      <c r="G81" s="133">
        <v>486</v>
      </c>
    </row>
    <row r="82" spans="1:8" s="116" customFormat="1" x14ac:dyDescent="0.2">
      <c r="A82" s="114"/>
      <c r="B82" s="46" t="s">
        <v>1</v>
      </c>
      <c r="C82" s="101" t="s">
        <v>108</v>
      </c>
      <c r="D82" s="101" t="s">
        <v>109</v>
      </c>
      <c r="E82" s="47" t="s">
        <v>110</v>
      </c>
      <c r="F82" s="47" t="s">
        <v>139</v>
      </c>
      <c r="G82" s="101" t="s">
        <v>157</v>
      </c>
    </row>
    <row r="83" spans="1:8" s="116" customFormat="1" x14ac:dyDescent="0.2">
      <c r="A83" s="114"/>
      <c r="B83" s="111" t="s">
        <v>84</v>
      </c>
      <c r="C83" s="54" t="s">
        <v>7</v>
      </c>
      <c r="D83" s="54" t="s">
        <v>7</v>
      </c>
      <c r="E83" s="54" t="s">
        <v>7</v>
      </c>
      <c r="F83" s="81">
        <v>373</v>
      </c>
      <c r="G83" s="81">
        <v>327</v>
      </c>
    </row>
    <row r="84" spans="1:8" s="116" customFormat="1" x14ac:dyDescent="0.2">
      <c r="A84" s="114"/>
      <c r="B84" s="111" t="s">
        <v>86</v>
      </c>
      <c r="C84" s="54" t="s">
        <v>7</v>
      </c>
      <c r="D84" s="54" t="s">
        <v>7</v>
      </c>
      <c r="E84" s="54" t="s">
        <v>7</v>
      </c>
      <c r="F84" s="133">
        <v>191</v>
      </c>
      <c r="G84" s="133">
        <v>125</v>
      </c>
    </row>
    <row r="85" spans="1:8" s="116" customFormat="1" ht="17.25" x14ac:dyDescent="0.2">
      <c r="A85" s="114"/>
      <c r="B85" s="46" t="s">
        <v>211</v>
      </c>
      <c r="C85" s="101" t="s">
        <v>108</v>
      </c>
      <c r="D85" s="101" t="s">
        <v>109</v>
      </c>
      <c r="E85" s="47" t="s">
        <v>110</v>
      </c>
      <c r="F85" s="47" t="s">
        <v>139</v>
      </c>
      <c r="G85" s="101" t="s">
        <v>157</v>
      </c>
    </row>
    <row r="86" spans="1:8" s="116" customFormat="1" x14ac:dyDescent="0.2">
      <c r="A86" s="114"/>
      <c r="B86" s="111" t="s">
        <v>84</v>
      </c>
      <c r="C86" s="54" t="s">
        <v>7</v>
      </c>
      <c r="D86" s="54" t="s">
        <v>7</v>
      </c>
      <c r="E86" s="54" t="s">
        <v>7</v>
      </c>
      <c r="F86" s="126">
        <f>F74+F80+F83</f>
        <v>1099</v>
      </c>
      <c r="G86" s="126">
        <f>G74+G80+G83</f>
        <v>1143</v>
      </c>
    </row>
    <row r="87" spans="1:8" s="116" customFormat="1" x14ac:dyDescent="0.2">
      <c r="A87" s="114"/>
      <c r="B87" s="111" t="s">
        <v>86</v>
      </c>
      <c r="C87" s="54" t="s">
        <v>7</v>
      </c>
      <c r="D87" s="54" t="s">
        <v>7</v>
      </c>
      <c r="E87" s="54" t="s">
        <v>7</v>
      </c>
      <c r="F87" s="134">
        <f>F75+F81+F84</f>
        <v>634</v>
      </c>
      <c r="G87" s="134">
        <f>G75+G81+G84</f>
        <v>612</v>
      </c>
    </row>
    <row r="88" spans="1:8" s="44" customFormat="1" x14ac:dyDescent="0.2">
      <c r="A88" s="62"/>
      <c r="B88" s="44" t="s">
        <v>149</v>
      </c>
      <c r="C88" s="64"/>
      <c r="D88" s="127"/>
      <c r="E88" s="127"/>
      <c r="F88" s="128"/>
      <c r="G88" s="128"/>
      <c r="H88" s="113"/>
    </row>
    <row r="89" spans="1:8" s="44" customFormat="1" x14ac:dyDescent="0.2">
      <c r="A89" s="62"/>
      <c r="B89" s="44" t="s">
        <v>148</v>
      </c>
      <c r="C89" s="64"/>
      <c r="D89" s="127"/>
      <c r="E89" s="127"/>
      <c r="F89" s="128"/>
      <c r="G89" s="128"/>
      <c r="H89" s="113"/>
    </row>
    <row r="90" spans="1:8" s="44" customFormat="1" x14ac:dyDescent="0.2">
      <c r="A90" s="62"/>
      <c r="D90" s="41"/>
    </row>
    <row r="91" spans="1:8" s="44" customFormat="1" x14ac:dyDescent="0.2">
      <c r="A91" s="62"/>
      <c r="B91" s="3" t="s">
        <v>88</v>
      </c>
      <c r="C91" s="113"/>
      <c r="D91" s="130"/>
      <c r="E91" s="135"/>
      <c r="F91" s="41"/>
      <c r="G91" s="41" t="s">
        <v>132</v>
      </c>
    </row>
    <row r="92" spans="1:8" s="44" customFormat="1" x14ac:dyDescent="0.2">
      <c r="A92" s="62"/>
      <c r="B92" s="136" t="s">
        <v>212</v>
      </c>
      <c r="C92" s="101" t="s">
        <v>108</v>
      </c>
      <c r="D92" s="101" t="s">
        <v>109</v>
      </c>
      <c r="E92" s="101" t="s">
        <v>110</v>
      </c>
      <c r="F92" s="101" t="s">
        <v>139</v>
      </c>
      <c r="G92" s="101" t="s">
        <v>157</v>
      </c>
      <c r="H92" s="113"/>
    </row>
    <row r="93" spans="1:8" s="62" customFormat="1" x14ac:dyDescent="0.2">
      <c r="A93" s="117"/>
      <c r="B93" s="9" t="s">
        <v>83</v>
      </c>
      <c r="C93" s="9">
        <v>44.9</v>
      </c>
      <c r="D93" s="137">
        <v>44.1</v>
      </c>
      <c r="E93" s="137">
        <v>42.8</v>
      </c>
      <c r="F93" s="137">
        <v>43.9</v>
      </c>
      <c r="G93" s="137">
        <v>44.9</v>
      </c>
      <c r="H93" s="138"/>
    </row>
    <row r="94" spans="1:8" s="62" customFormat="1" x14ac:dyDescent="0.2">
      <c r="B94" s="9" t="s">
        <v>85</v>
      </c>
      <c r="C94" s="9">
        <v>39.5</v>
      </c>
      <c r="D94" s="137">
        <v>39.799999999999997</v>
      </c>
      <c r="E94" s="137">
        <v>44.9</v>
      </c>
      <c r="F94" s="137">
        <v>37.6</v>
      </c>
      <c r="G94" s="137">
        <v>38.5</v>
      </c>
    </row>
    <row r="95" spans="1:8" s="44" customFormat="1" x14ac:dyDescent="0.2">
      <c r="A95" s="62"/>
      <c r="B95" s="46" t="s">
        <v>14</v>
      </c>
      <c r="C95" s="101" t="s">
        <v>108</v>
      </c>
      <c r="D95" s="101" t="s">
        <v>109</v>
      </c>
      <c r="E95" s="101" t="s">
        <v>110</v>
      </c>
      <c r="F95" s="101" t="s">
        <v>139</v>
      </c>
      <c r="G95" s="101" t="s">
        <v>157</v>
      </c>
    </row>
    <row r="96" spans="1:8" s="62" customFormat="1" x14ac:dyDescent="0.2">
      <c r="B96" s="9" t="s">
        <v>83</v>
      </c>
      <c r="C96" s="139" t="s">
        <v>167</v>
      </c>
      <c r="D96" s="139" t="s">
        <v>167</v>
      </c>
      <c r="E96" s="139" t="s">
        <v>167</v>
      </c>
      <c r="F96" s="139" t="s">
        <v>167</v>
      </c>
      <c r="G96" s="137">
        <v>36.4</v>
      </c>
    </row>
    <row r="97" spans="1:8" s="62" customFormat="1" x14ac:dyDescent="0.2">
      <c r="B97" s="9" t="s">
        <v>85</v>
      </c>
      <c r="C97" s="139" t="s">
        <v>167</v>
      </c>
      <c r="D97" s="139" t="s">
        <v>167</v>
      </c>
      <c r="E97" s="139" t="s">
        <v>167</v>
      </c>
      <c r="F97" s="139" t="s">
        <v>167</v>
      </c>
      <c r="G97" s="137">
        <v>33.9</v>
      </c>
    </row>
    <row r="98" spans="1:8" s="44" customFormat="1" x14ac:dyDescent="0.2">
      <c r="A98" s="62"/>
      <c r="B98" s="46" t="s">
        <v>2</v>
      </c>
      <c r="C98" s="101" t="s">
        <v>108</v>
      </c>
      <c r="D98" s="101" t="s">
        <v>109</v>
      </c>
      <c r="E98" s="101" t="s">
        <v>110</v>
      </c>
      <c r="F98" s="101" t="s">
        <v>139</v>
      </c>
      <c r="G98" s="101" t="s">
        <v>157</v>
      </c>
    </row>
    <row r="99" spans="1:8" s="62" customFormat="1" x14ac:dyDescent="0.2">
      <c r="B99" s="9" t="s">
        <v>83</v>
      </c>
      <c r="C99" s="139" t="s">
        <v>167</v>
      </c>
      <c r="D99" s="139" t="s">
        <v>167</v>
      </c>
      <c r="E99" s="139" t="s">
        <v>167</v>
      </c>
      <c r="F99" s="139" t="s">
        <v>167</v>
      </c>
      <c r="G99" s="137">
        <v>43.8</v>
      </c>
    </row>
    <row r="100" spans="1:8" s="62" customFormat="1" x14ac:dyDescent="0.2">
      <c r="B100" s="9" t="s">
        <v>85</v>
      </c>
      <c r="C100" s="139" t="s">
        <v>167</v>
      </c>
      <c r="D100" s="139" t="s">
        <v>167</v>
      </c>
      <c r="E100" s="139" t="s">
        <v>167</v>
      </c>
      <c r="F100" s="139" t="s">
        <v>167</v>
      </c>
      <c r="G100" s="137">
        <v>42.8</v>
      </c>
    </row>
    <row r="101" spans="1:8" s="44" customFormat="1" x14ac:dyDescent="0.2">
      <c r="A101" s="62"/>
      <c r="B101" s="46" t="s">
        <v>1</v>
      </c>
      <c r="C101" s="101" t="s">
        <v>108</v>
      </c>
      <c r="D101" s="101" t="s">
        <v>109</v>
      </c>
      <c r="E101" s="101" t="s">
        <v>110</v>
      </c>
      <c r="F101" s="101" t="s">
        <v>139</v>
      </c>
      <c r="G101" s="101" t="s">
        <v>157</v>
      </c>
    </row>
    <row r="102" spans="1:8" s="62" customFormat="1" x14ac:dyDescent="0.2">
      <c r="B102" s="9" t="s">
        <v>83</v>
      </c>
      <c r="C102" s="140">
        <v>43.8</v>
      </c>
      <c r="D102" s="137">
        <v>43.7</v>
      </c>
      <c r="E102" s="137">
        <v>42.95</v>
      </c>
      <c r="F102" s="137">
        <v>42.18</v>
      </c>
      <c r="G102" s="137">
        <v>41.76</v>
      </c>
    </row>
    <row r="103" spans="1:8" s="62" customFormat="1" x14ac:dyDescent="0.2">
      <c r="B103" s="9" t="s">
        <v>85</v>
      </c>
      <c r="C103" s="140">
        <v>40.590000000000003</v>
      </c>
      <c r="D103" s="137">
        <v>40.119999999999997</v>
      </c>
      <c r="E103" s="137">
        <v>39.229999999999997</v>
      </c>
      <c r="F103" s="137">
        <v>38.76</v>
      </c>
      <c r="G103" s="137">
        <v>38.67</v>
      </c>
    </row>
    <row r="104" spans="1:8" s="62" customFormat="1" x14ac:dyDescent="0.2">
      <c r="B104" s="138"/>
      <c r="C104" s="138"/>
      <c r="D104" s="141"/>
      <c r="E104" s="141"/>
      <c r="F104" s="141"/>
      <c r="G104" s="141"/>
    </row>
    <row r="105" spans="1:8" s="62" customFormat="1" x14ac:dyDescent="0.2">
      <c r="B105" s="142" t="s">
        <v>89</v>
      </c>
      <c r="C105" s="138"/>
      <c r="D105" s="135"/>
      <c r="E105" s="135"/>
      <c r="F105" s="143"/>
      <c r="G105" s="143" t="s">
        <v>133</v>
      </c>
    </row>
    <row r="106" spans="1:8" s="44" customFormat="1" x14ac:dyDescent="0.2">
      <c r="A106" s="62"/>
      <c r="B106" s="136" t="s">
        <v>212</v>
      </c>
      <c r="C106" s="101" t="s">
        <v>108</v>
      </c>
      <c r="D106" s="101" t="s">
        <v>109</v>
      </c>
      <c r="E106" s="101" t="s">
        <v>110</v>
      </c>
      <c r="F106" s="101" t="s">
        <v>139</v>
      </c>
      <c r="G106" s="101" t="s">
        <v>157</v>
      </c>
      <c r="H106" s="113"/>
    </row>
    <row r="107" spans="1:8" s="62" customFormat="1" x14ac:dyDescent="0.2">
      <c r="A107" s="117"/>
      <c r="B107" s="9" t="s">
        <v>83</v>
      </c>
      <c r="C107" s="9">
        <v>14.4</v>
      </c>
      <c r="D107" s="137">
        <v>13.4</v>
      </c>
      <c r="E107" s="137">
        <v>11.1</v>
      </c>
      <c r="F107" s="137">
        <v>11.1</v>
      </c>
      <c r="G107" s="137">
        <v>11.9</v>
      </c>
      <c r="H107" s="138"/>
    </row>
    <row r="108" spans="1:8" s="62" customFormat="1" x14ac:dyDescent="0.2">
      <c r="B108" s="9" t="s">
        <v>85</v>
      </c>
      <c r="C108" s="9">
        <v>14.9</v>
      </c>
      <c r="D108" s="137">
        <v>13.4</v>
      </c>
      <c r="E108" s="137">
        <v>12.4</v>
      </c>
      <c r="F108" s="137">
        <v>5.4</v>
      </c>
      <c r="G108" s="137">
        <v>9.1999999999999993</v>
      </c>
    </row>
    <row r="109" spans="1:8" s="44" customFormat="1" x14ac:dyDescent="0.2">
      <c r="A109" s="62"/>
      <c r="B109" s="46" t="s">
        <v>14</v>
      </c>
      <c r="C109" s="101" t="s">
        <v>108</v>
      </c>
      <c r="D109" s="101" t="s">
        <v>109</v>
      </c>
      <c r="E109" s="101" t="s">
        <v>110</v>
      </c>
      <c r="F109" s="101" t="s">
        <v>139</v>
      </c>
      <c r="G109" s="101" t="s">
        <v>157</v>
      </c>
    </row>
    <row r="110" spans="1:8" s="62" customFormat="1" x14ac:dyDescent="0.2">
      <c r="B110" s="9" t="s">
        <v>83</v>
      </c>
      <c r="C110" s="139" t="s">
        <v>167</v>
      </c>
      <c r="D110" s="139" t="s">
        <v>167</v>
      </c>
      <c r="E110" s="139" t="s">
        <v>167</v>
      </c>
      <c r="F110" s="139" t="s">
        <v>167</v>
      </c>
      <c r="G110" s="137">
        <v>6.6</v>
      </c>
    </row>
    <row r="111" spans="1:8" s="62" customFormat="1" x14ac:dyDescent="0.2">
      <c r="B111" s="9" t="s">
        <v>85</v>
      </c>
      <c r="C111" s="139" t="s">
        <v>167</v>
      </c>
      <c r="D111" s="139" t="s">
        <v>167</v>
      </c>
      <c r="E111" s="139" t="s">
        <v>167</v>
      </c>
      <c r="F111" s="139" t="s">
        <v>167</v>
      </c>
      <c r="G111" s="137">
        <v>6.1</v>
      </c>
    </row>
    <row r="112" spans="1:8" s="44" customFormat="1" x14ac:dyDescent="0.2">
      <c r="A112" s="62"/>
      <c r="B112" s="46" t="s">
        <v>2</v>
      </c>
      <c r="C112" s="101" t="s">
        <v>108</v>
      </c>
      <c r="D112" s="101" t="s">
        <v>109</v>
      </c>
      <c r="E112" s="101" t="s">
        <v>110</v>
      </c>
      <c r="F112" s="101" t="s">
        <v>139</v>
      </c>
      <c r="G112" s="101" t="s">
        <v>157</v>
      </c>
    </row>
    <row r="113" spans="1:8" s="62" customFormat="1" x14ac:dyDescent="0.2">
      <c r="B113" s="9" t="s">
        <v>83</v>
      </c>
      <c r="C113" s="139" t="s">
        <v>167</v>
      </c>
      <c r="D113" s="139" t="s">
        <v>167</v>
      </c>
      <c r="E113" s="139" t="s">
        <v>167</v>
      </c>
      <c r="F113" s="139" t="s">
        <v>167</v>
      </c>
      <c r="G113" s="137">
        <v>9.8000000000000007</v>
      </c>
    </row>
    <row r="114" spans="1:8" s="62" customFormat="1" x14ac:dyDescent="0.2">
      <c r="B114" s="9" t="s">
        <v>85</v>
      </c>
      <c r="C114" s="139" t="s">
        <v>167</v>
      </c>
      <c r="D114" s="139" t="s">
        <v>167</v>
      </c>
      <c r="E114" s="139" t="s">
        <v>167</v>
      </c>
      <c r="F114" s="139" t="s">
        <v>167</v>
      </c>
      <c r="G114" s="137">
        <v>8.8000000000000007</v>
      </c>
    </row>
    <row r="115" spans="1:8" s="44" customFormat="1" x14ac:dyDescent="0.2">
      <c r="A115" s="62"/>
      <c r="B115" s="46" t="s">
        <v>1</v>
      </c>
      <c r="C115" s="101" t="s">
        <v>108</v>
      </c>
      <c r="D115" s="101" t="s">
        <v>109</v>
      </c>
      <c r="E115" s="101" t="s">
        <v>110</v>
      </c>
      <c r="F115" s="101" t="s">
        <v>139</v>
      </c>
      <c r="G115" s="101" t="s">
        <v>157</v>
      </c>
    </row>
    <row r="116" spans="1:8" s="62" customFormat="1" x14ac:dyDescent="0.2">
      <c r="B116" s="9" t="s">
        <v>83</v>
      </c>
      <c r="C116" s="140">
        <v>11.72</v>
      </c>
      <c r="D116" s="137">
        <v>11.45</v>
      </c>
      <c r="E116" s="137">
        <v>10.69</v>
      </c>
      <c r="F116" s="137">
        <v>9.9</v>
      </c>
      <c r="G116" s="137">
        <v>8.9</v>
      </c>
    </row>
    <row r="117" spans="1:8" s="62" customFormat="1" x14ac:dyDescent="0.2">
      <c r="B117" s="9" t="s">
        <v>85</v>
      </c>
      <c r="C117" s="140">
        <v>7.24</v>
      </c>
      <c r="D117" s="137">
        <v>7.27</v>
      </c>
      <c r="E117" s="137">
        <v>6.99</v>
      </c>
      <c r="F117" s="137">
        <v>6.6</v>
      </c>
      <c r="G117" s="137">
        <v>5.9</v>
      </c>
    </row>
    <row r="118" spans="1:8" s="62" customFormat="1" x14ac:dyDescent="0.2">
      <c r="B118" s="138"/>
      <c r="C118" s="138"/>
      <c r="D118" s="141"/>
      <c r="E118" s="141"/>
      <c r="F118" s="141"/>
      <c r="G118" s="141"/>
    </row>
    <row r="119" spans="1:8" s="62" customFormat="1" x14ac:dyDescent="0.2">
      <c r="B119" s="142" t="s">
        <v>90</v>
      </c>
      <c r="C119" s="138"/>
      <c r="D119" s="135"/>
      <c r="E119" s="135"/>
      <c r="F119" s="143"/>
      <c r="G119" s="143" t="s">
        <v>131</v>
      </c>
      <c r="H119" s="138"/>
    </row>
    <row r="120" spans="1:8" s="44" customFormat="1" x14ac:dyDescent="0.2">
      <c r="A120" s="62"/>
      <c r="B120" s="136" t="s">
        <v>212</v>
      </c>
      <c r="C120" s="101" t="s">
        <v>108</v>
      </c>
      <c r="D120" s="101" t="s">
        <v>109</v>
      </c>
      <c r="E120" s="101" t="s">
        <v>110</v>
      </c>
      <c r="F120" s="101" t="s">
        <v>139</v>
      </c>
      <c r="G120" s="101" t="s">
        <v>157</v>
      </c>
    </row>
    <row r="121" spans="1:8" s="62" customFormat="1" ht="31.5" x14ac:dyDescent="0.2">
      <c r="A121" s="117"/>
      <c r="B121" s="144" t="s">
        <v>91</v>
      </c>
      <c r="C121" s="203">
        <v>1.6E-2</v>
      </c>
      <c r="D121" s="203">
        <v>1.4999999999999999E-2</v>
      </c>
      <c r="E121" s="203">
        <v>1.9E-2</v>
      </c>
      <c r="F121" s="203">
        <v>2.9000000000000001E-2</v>
      </c>
      <c r="G121" s="203">
        <v>3.5999999999999997E-2</v>
      </c>
    </row>
    <row r="122" spans="1:8" s="44" customFormat="1" x14ac:dyDescent="0.2">
      <c r="A122" s="62"/>
      <c r="B122" s="46" t="s">
        <v>14</v>
      </c>
      <c r="C122" s="101" t="s">
        <v>108</v>
      </c>
      <c r="D122" s="101" t="s">
        <v>109</v>
      </c>
      <c r="E122" s="101" t="s">
        <v>110</v>
      </c>
      <c r="F122" s="101" t="s">
        <v>139</v>
      </c>
      <c r="G122" s="101" t="s">
        <v>157</v>
      </c>
    </row>
    <row r="123" spans="1:8" s="62" customFormat="1" ht="31.5" x14ac:dyDescent="0.2">
      <c r="B123" s="144" t="s">
        <v>91</v>
      </c>
      <c r="C123" s="139" t="s">
        <v>167</v>
      </c>
      <c r="D123" s="139" t="s">
        <v>167</v>
      </c>
      <c r="E123" s="139" t="s">
        <v>167</v>
      </c>
      <c r="F123" s="139" t="s">
        <v>167</v>
      </c>
      <c r="G123" s="139" t="s">
        <v>167</v>
      </c>
    </row>
    <row r="124" spans="1:8" s="44" customFormat="1" x14ac:dyDescent="0.2">
      <c r="A124" s="62"/>
      <c r="B124" s="46" t="s">
        <v>2</v>
      </c>
      <c r="C124" s="101" t="s">
        <v>108</v>
      </c>
      <c r="D124" s="101" t="s">
        <v>109</v>
      </c>
      <c r="E124" s="101" t="s">
        <v>110</v>
      </c>
      <c r="F124" s="101" t="s">
        <v>139</v>
      </c>
      <c r="G124" s="101" t="s">
        <v>157</v>
      </c>
    </row>
    <row r="125" spans="1:8" s="62" customFormat="1" ht="31.5" x14ac:dyDescent="0.2">
      <c r="B125" s="144" t="s">
        <v>91</v>
      </c>
      <c r="C125" s="139" t="s">
        <v>167</v>
      </c>
      <c r="D125" s="139" t="s">
        <v>167</v>
      </c>
      <c r="E125" s="139" t="s">
        <v>167</v>
      </c>
      <c r="F125" s="139" t="s">
        <v>167</v>
      </c>
      <c r="G125" s="203">
        <v>0.13100000000000001</v>
      </c>
    </row>
    <row r="126" spans="1:8" s="44" customFormat="1" x14ac:dyDescent="0.2">
      <c r="A126" s="62"/>
      <c r="B126" s="46" t="s">
        <v>1</v>
      </c>
      <c r="C126" s="101" t="s">
        <v>108</v>
      </c>
      <c r="D126" s="101" t="s">
        <v>109</v>
      </c>
      <c r="E126" s="101" t="s">
        <v>110</v>
      </c>
      <c r="F126" s="101" t="s">
        <v>139</v>
      </c>
      <c r="G126" s="101" t="s">
        <v>157</v>
      </c>
    </row>
    <row r="127" spans="1:8" s="62" customFormat="1" ht="31.5" x14ac:dyDescent="0.2">
      <c r="B127" s="144" t="s">
        <v>91</v>
      </c>
      <c r="C127" s="203">
        <v>0.18210000000000001</v>
      </c>
      <c r="D127" s="203">
        <v>0.15029999999999999</v>
      </c>
      <c r="E127" s="203">
        <v>0.25340000000000001</v>
      </c>
      <c r="F127" s="203">
        <v>0.25929999999999997</v>
      </c>
      <c r="G127" s="203">
        <v>0.22</v>
      </c>
    </row>
    <row r="128" spans="1:8" s="62" customFormat="1" x14ac:dyDescent="0.2">
      <c r="B128" s="145"/>
      <c r="C128" s="146"/>
      <c r="D128" s="146"/>
      <c r="E128" s="146"/>
      <c r="F128" s="146"/>
      <c r="G128" s="146"/>
    </row>
    <row r="129" spans="1:8" s="44" customFormat="1" x14ac:dyDescent="0.2">
      <c r="A129" s="62"/>
      <c r="B129" s="3" t="s">
        <v>94</v>
      </c>
      <c r="C129" s="113"/>
      <c r="D129" s="130"/>
      <c r="E129" s="130"/>
      <c r="F129" s="41"/>
      <c r="G129" s="41"/>
    </row>
    <row r="130" spans="1:8" s="44" customFormat="1" x14ac:dyDescent="0.2">
      <c r="A130" s="62"/>
      <c r="B130" s="136" t="s">
        <v>212</v>
      </c>
      <c r="C130" s="101" t="s">
        <v>108</v>
      </c>
      <c r="D130" s="101" t="s">
        <v>109</v>
      </c>
      <c r="E130" s="101" t="s">
        <v>110</v>
      </c>
      <c r="F130" s="101" t="s">
        <v>139</v>
      </c>
      <c r="G130" s="101" t="s">
        <v>157</v>
      </c>
      <c r="H130" s="116"/>
    </row>
    <row r="131" spans="1:8" s="62" customFormat="1" x14ac:dyDescent="0.2">
      <c r="A131" s="117"/>
      <c r="B131" s="9" t="s">
        <v>83</v>
      </c>
      <c r="C131" s="203">
        <v>9.7000000000000003E-2</v>
      </c>
      <c r="D131" s="203">
        <v>9.4E-2</v>
      </c>
      <c r="E131" s="203">
        <v>0.104</v>
      </c>
      <c r="F131" s="203">
        <v>0.106</v>
      </c>
      <c r="G131" s="203">
        <v>9.5000000000000001E-2</v>
      </c>
    </row>
    <row r="132" spans="1:8" s="62" customFormat="1" x14ac:dyDescent="0.2">
      <c r="B132" s="9" t="s">
        <v>85</v>
      </c>
      <c r="C132" s="203">
        <v>0.23899999999999999</v>
      </c>
      <c r="D132" s="203">
        <v>0.23899999999999999</v>
      </c>
      <c r="E132" s="203">
        <v>0.23</v>
      </c>
      <c r="F132" s="203">
        <v>0.20300000000000001</v>
      </c>
      <c r="G132" s="203">
        <v>0.186</v>
      </c>
    </row>
    <row r="133" spans="1:8" s="44" customFormat="1" x14ac:dyDescent="0.2">
      <c r="A133" s="62"/>
      <c r="B133" s="46" t="s">
        <v>14</v>
      </c>
      <c r="C133" s="101" t="s">
        <v>108</v>
      </c>
      <c r="D133" s="101" t="s">
        <v>109</v>
      </c>
      <c r="E133" s="101" t="s">
        <v>110</v>
      </c>
      <c r="F133" s="101" t="s">
        <v>139</v>
      </c>
      <c r="G133" s="101" t="s">
        <v>157</v>
      </c>
    </row>
    <row r="134" spans="1:8" s="62" customFormat="1" x14ac:dyDescent="0.2">
      <c r="B134" s="9" t="s">
        <v>83</v>
      </c>
      <c r="C134" s="139" t="s">
        <v>167</v>
      </c>
      <c r="D134" s="139" t="s">
        <v>167</v>
      </c>
      <c r="E134" s="139" t="s">
        <v>167</v>
      </c>
      <c r="F134" s="139" t="s">
        <v>167</v>
      </c>
      <c r="G134" s="139" t="s">
        <v>167</v>
      </c>
    </row>
    <row r="135" spans="1:8" s="62" customFormat="1" x14ac:dyDescent="0.2">
      <c r="B135" s="9" t="s">
        <v>85</v>
      </c>
      <c r="C135" s="139" t="s">
        <v>167</v>
      </c>
      <c r="D135" s="139" t="s">
        <v>167</v>
      </c>
      <c r="E135" s="139" t="s">
        <v>167</v>
      </c>
      <c r="F135" s="139" t="s">
        <v>167</v>
      </c>
      <c r="G135" s="139" t="s">
        <v>167</v>
      </c>
    </row>
    <row r="136" spans="1:8" s="44" customFormat="1" x14ac:dyDescent="0.2">
      <c r="A136" s="62"/>
      <c r="B136" s="46" t="s">
        <v>2</v>
      </c>
      <c r="C136" s="101" t="s">
        <v>108</v>
      </c>
      <c r="D136" s="101" t="s">
        <v>109</v>
      </c>
      <c r="E136" s="101" t="s">
        <v>110</v>
      </c>
      <c r="F136" s="101" t="s">
        <v>139</v>
      </c>
      <c r="G136" s="101" t="s">
        <v>157</v>
      </c>
    </row>
    <row r="137" spans="1:8" s="62" customFormat="1" x14ac:dyDescent="0.2">
      <c r="B137" s="9" t="s">
        <v>83</v>
      </c>
      <c r="C137" s="139" t="s">
        <v>167</v>
      </c>
      <c r="D137" s="139" t="s">
        <v>167</v>
      </c>
      <c r="E137" s="139" t="s">
        <v>167</v>
      </c>
      <c r="F137" s="139" t="s">
        <v>167</v>
      </c>
      <c r="G137" s="198">
        <v>2.4E-2</v>
      </c>
    </row>
    <row r="138" spans="1:8" s="62" customFormat="1" x14ac:dyDescent="0.2">
      <c r="B138" s="9" t="s">
        <v>85</v>
      </c>
      <c r="C138" s="139" t="s">
        <v>167</v>
      </c>
      <c r="D138" s="139" t="s">
        <v>167</v>
      </c>
      <c r="E138" s="139" t="s">
        <v>167</v>
      </c>
      <c r="F138" s="139" t="s">
        <v>167</v>
      </c>
      <c r="G138" s="198">
        <v>6.8000000000000005E-2</v>
      </c>
    </row>
    <row r="139" spans="1:8" s="44" customFormat="1" x14ac:dyDescent="0.2">
      <c r="A139" s="62"/>
      <c r="B139" s="46" t="s">
        <v>1</v>
      </c>
      <c r="C139" s="101" t="s">
        <v>108</v>
      </c>
      <c r="D139" s="101" t="s">
        <v>109</v>
      </c>
      <c r="E139" s="101" t="s">
        <v>110</v>
      </c>
      <c r="F139" s="101" t="s">
        <v>139</v>
      </c>
      <c r="G139" s="101" t="s">
        <v>157</v>
      </c>
    </row>
    <row r="140" spans="1:8" s="62" customFormat="1" x14ac:dyDescent="0.2">
      <c r="B140" s="9" t="s">
        <v>83</v>
      </c>
      <c r="C140" s="139" t="s">
        <v>167</v>
      </c>
      <c r="D140" s="139" t="s">
        <v>167</v>
      </c>
      <c r="E140" s="139" t="s">
        <v>167</v>
      </c>
      <c r="F140" s="139" t="s">
        <v>167</v>
      </c>
      <c r="G140" s="139" t="s">
        <v>167</v>
      </c>
    </row>
    <row r="141" spans="1:8" s="62" customFormat="1" x14ac:dyDescent="0.2">
      <c r="B141" s="9" t="s">
        <v>85</v>
      </c>
      <c r="C141" s="139" t="s">
        <v>167</v>
      </c>
      <c r="D141" s="139" t="s">
        <v>167</v>
      </c>
      <c r="E141" s="139" t="s">
        <v>167</v>
      </c>
      <c r="F141" s="139" t="s">
        <v>167</v>
      </c>
      <c r="G141" s="139" t="s">
        <v>167</v>
      </c>
    </row>
    <row r="142" spans="1:8" s="44" customFormat="1" x14ac:dyDescent="0.2">
      <c r="A142" s="62"/>
      <c r="G142" s="147"/>
    </row>
    <row r="143" spans="1:8" s="44" customFormat="1" x14ac:dyDescent="0.2">
      <c r="A143" s="62"/>
      <c r="B143" s="3" t="s">
        <v>95</v>
      </c>
      <c r="D143" s="130"/>
      <c r="E143" s="130"/>
      <c r="F143" s="41"/>
      <c r="G143" s="41" t="s">
        <v>134</v>
      </c>
    </row>
    <row r="144" spans="1:8" s="44" customFormat="1" x14ac:dyDescent="0.2">
      <c r="A144" s="62"/>
      <c r="B144" s="136" t="s">
        <v>212</v>
      </c>
      <c r="C144" s="101" t="s">
        <v>108</v>
      </c>
      <c r="D144" s="101" t="s">
        <v>109</v>
      </c>
      <c r="E144" s="101" t="s">
        <v>110</v>
      </c>
      <c r="F144" s="101" t="s">
        <v>139</v>
      </c>
      <c r="G144" s="101" t="s">
        <v>157</v>
      </c>
    </row>
    <row r="145" spans="1:16" s="62" customFormat="1" x14ac:dyDescent="0.2">
      <c r="A145" s="117"/>
      <c r="B145" s="9" t="s">
        <v>213</v>
      </c>
      <c r="C145" s="75">
        <v>16.399999999999999</v>
      </c>
      <c r="D145" s="75">
        <v>15.8</v>
      </c>
      <c r="E145" s="75">
        <v>17.600000000000001</v>
      </c>
      <c r="F145" s="75">
        <v>16.3</v>
      </c>
      <c r="G145" s="75">
        <v>15</v>
      </c>
    </row>
    <row r="146" spans="1:16" x14ac:dyDescent="0.2">
      <c r="B146" s="46" t="s">
        <v>214</v>
      </c>
      <c r="C146" s="101" t="s">
        <v>108</v>
      </c>
      <c r="D146" s="101" t="s">
        <v>109</v>
      </c>
      <c r="E146" s="101" t="s">
        <v>110</v>
      </c>
      <c r="F146" s="101" t="s">
        <v>139</v>
      </c>
      <c r="G146" s="101" t="s">
        <v>157</v>
      </c>
    </row>
    <row r="147" spans="1:16" x14ac:dyDescent="0.2">
      <c r="B147" s="9" t="s">
        <v>96</v>
      </c>
      <c r="C147" s="139" t="s">
        <v>167</v>
      </c>
      <c r="D147" s="139" t="s">
        <v>167</v>
      </c>
      <c r="E147" s="139" t="s">
        <v>167</v>
      </c>
      <c r="F147" s="139" t="s">
        <v>167</v>
      </c>
      <c r="G147" s="139" t="s">
        <v>167</v>
      </c>
    </row>
    <row r="148" spans="1:16" x14ac:dyDescent="0.2">
      <c r="B148" s="46" t="s">
        <v>2</v>
      </c>
      <c r="C148" s="101" t="s">
        <v>108</v>
      </c>
      <c r="D148" s="101" t="s">
        <v>109</v>
      </c>
      <c r="E148" s="101" t="s">
        <v>110</v>
      </c>
      <c r="F148" s="101" t="s">
        <v>139</v>
      </c>
      <c r="G148" s="101" t="s">
        <v>157</v>
      </c>
      <c r="H148" s="242"/>
      <c r="I148" s="243"/>
      <c r="J148" s="243"/>
      <c r="K148" s="243"/>
      <c r="L148" s="243"/>
      <c r="M148" s="243"/>
      <c r="N148" s="243"/>
      <c r="O148" s="243"/>
      <c r="P148" s="243"/>
    </row>
    <row r="149" spans="1:16" x14ac:dyDescent="0.2">
      <c r="B149" s="9" t="s">
        <v>96</v>
      </c>
      <c r="C149" s="139" t="s">
        <v>167</v>
      </c>
      <c r="D149" s="139" t="s">
        <v>167</v>
      </c>
      <c r="E149" s="139" t="s">
        <v>167</v>
      </c>
      <c r="F149" s="139" t="s">
        <v>167</v>
      </c>
      <c r="G149" s="139" t="s">
        <v>167</v>
      </c>
      <c r="H149" s="242"/>
      <c r="I149" s="243"/>
      <c r="J149" s="243"/>
      <c r="K149" s="243"/>
      <c r="L149" s="243"/>
      <c r="M149" s="243"/>
      <c r="N149" s="243"/>
      <c r="O149" s="243"/>
      <c r="P149" s="243"/>
    </row>
    <row r="150" spans="1:16" x14ac:dyDescent="0.2">
      <c r="B150" s="46" t="s">
        <v>1</v>
      </c>
      <c r="C150" s="101" t="s">
        <v>108</v>
      </c>
      <c r="D150" s="101" t="s">
        <v>109</v>
      </c>
      <c r="E150" s="101" t="s">
        <v>110</v>
      </c>
      <c r="F150" s="101" t="s">
        <v>139</v>
      </c>
      <c r="G150" s="101" t="s">
        <v>157</v>
      </c>
    </row>
    <row r="151" spans="1:16" x14ac:dyDescent="0.2">
      <c r="B151" s="9" t="s">
        <v>96</v>
      </c>
      <c r="C151" s="148">
        <v>3.27</v>
      </c>
      <c r="D151" s="148">
        <v>3.89</v>
      </c>
      <c r="E151" s="148">
        <v>3.76</v>
      </c>
      <c r="F151" s="148">
        <v>4.21</v>
      </c>
      <c r="G151" s="148">
        <v>4.2</v>
      </c>
    </row>
    <row r="153" spans="1:16" x14ac:dyDescent="0.2">
      <c r="B153" s="3" t="s">
        <v>215</v>
      </c>
      <c r="C153" s="44"/>
      <c r="D153" s="130"/>
      <c r="E153" s="130"/>
      <c r="F153" s="41"/>
      <c r="G153" s="41" t="s">
        <v>216</v>
      </c>
    </row>
    <row r="154" spans="1:16" x14ac:dyDescent="0.2">
      <c r="B154" s="136"/>
      <c r="C154" s="101" t="s">
        <v>108</v>
      </c>
      <c r="D154" s="101" t="s">
        <v>109</v>
      </c>
      <c r="E154" s="101" t="s">
        <v>110</v>
      </c>
      <c r="F154" s="101" t="s">
        <v>139</v>
      </c>
      <c r="G154" s="101" t="s">
        <v>157</v>
      </c>
      <c r="H154" s="149"/>
    </row>
    <row r="155" spans="1:16" x14ac:dyDescent="0.2">
      <c r="A155" s="117"/>
      <c r="B155" s="111" t="s">
        <v>15</v>
      </c>
      <c r="C155" s="54" t="s">
        <v>7</v>
      </c>
      <c r="D155" s="54" t="s">
        <v>7</v>
      </c>
      <c r="E155" s="206">
        <v>0.89</v>
      </c>
      <c r="F155" s="206">
        <v>0.81</v>
      </c>
      <c r="G155" s="206">
        <v>0.79</v>
      </c>
    </row>
    <row r="156" spans="1:16" x14ac:dyDescent="0.2">
      <c r="B156" s="111" t="s">
        <v>214</v>
      </c>
      <c r="C156" s="54" t="s">
        <v>7</v>
      </c>
      <c r="D156" s="54" t="s">
        <v>7</v>
      </c>
      <c r="E156" s="206"/>
      <c r="F156" s="206">
        <v>0.75</v>
      </c>
      <c r="G156" s="207" t="s">
        <v>0</v>
      </c>
    </row>
    <row r="157" spans="1:16" x14ac:dyDescent="0.2">
      <c r="B157" s="111" t="s">
        <v>217</v>
      </c>
      <c r="C157" s="54" t="s">
        <v>7</v>
      </c>
      <c r="D157" s="54" t="s">
        <v>7</v>
      </c>
      <c r="E157" s="206">
        <v>0.8</v>
      </c>
      <c r="F157" s="207" t="s">
        <v>7</v>
      </c>
      <c r="G157" s="207" t="s">
        <v>0</v>
      </c>
    </row>
    <row r="158" spans="1:16" x14ac:dyDescent="0.2">
      <c r="B158" s="111" t="s">
        <v>218</v>
      </c>
      <c r="C158" s="54" t="s">
        <v>7</v>
      </c>
      <c r="D158" s="54" t="s">
        <v>7</v>
      </c>
      <c r="E158" s="207" t="s">
        <v>7</v>
      </c>
      <c r="F158" s="207" t="s">
        <v>7</v>
      </c>
      <c r="G158" s="207" t="s">
        <v>7</v>
      </c>
    </row>
    <row r="159" spans="1:16" x14ac:dyDescent="0.2">
      <c r="B159" s="113"/>
      <c r="C159" s="64"/>
      <c r="D159" s="64"/>
      <c r="E159" s="64"/>
      <c r="F159" s="64"/>
      <c r="G159" s="64"/>
    </row>
    <row r="160" spans="1:16" x14ac:dyDescent="0.2">
      <c r="B160" s="3" t="s">
        <v>16</v>
      </c>
      <c r="C160" s="64"/>
      <c r="D160" s="64"/>
      <c r="E160" s="64"/>
      <c r="F160" s="64"/>
      <c r="G160" s="64"/>
    </row>
    <row r="161" spans="1:9" s="44" customFormat="1" ht="17.25" x14ac:dyDescent="0.2">
      <c r="A161" s="62"/>
      <c r="B161" s="43" t="s">
        <v>219</v>
      </c>
      <c r="C161" s="64"/>
      <c r="D161" s="127"/>
      <c r="E161" s="127"/>
      <c r="F161" s="128"/>
      <c r="G161" s="41" t="s">
        <v>229</v>
      </c>
      <c r="H161" s="113"/>
      <c r="I161" s="129"/>
    </row>
    <row r="162" spans="1:9" s="44" customFormat="1" ht="17.25" x14ac:dyDescent="0.2">
      <c r="A162" s="62"/>
      <c r="B162" s="150" t="s">
        <v>220</v>
      </c>
      <c r="C162" s="101" t="s">
        <v>108</v>
      </c>
      <c r="D162" s="101" t="s">
        <v>109</v>
      </c>
      <c r="E162" s="47" t="s">
        <v>110</v>
      </c>
      <c r="F162" s="47" t="s">
        <v>139</v>
      </c>
      <c r="G162" s="101" t="s">
        <v>157</v>
      </c>
      <c r="H162" s="113"/>
      <c r="I162" s="129"/>
    </row>
    <row r="163" spans="1:9" s="44" customFormat="1" x14ac:dyDescent="0.2">
      <c r="A163" s="62"/>
      <c r="B163" s="112" t="s">
        <v>221</v>
      </c>
      <c r="C163" s="54" t="s">
        <v>0</v>
      </c>
      <c r="D163" s="54" t="s">
        <v>0</v>
      </c>
      <c r="E163" s="54" t="s">
        <v>0</v>
      </c>
      <c r="F163" s="203">
        <v>0.66900000000000004</v>
      </c>
      <c r="G163" s="203">
        <v>0.66100000000000003</v>
      </c>
      <c r="H163" s="113"/>
      <c r="I163" s="129"/>
    </row>
    <row r="164" spans="1:9" s="44" customFormat="1" x14ac:dyDescent="0.2">
      <c r="A164" s="117"/>
      <c r="B164" s="112" t="s">
        <v>222</v>
      </c>
      <c r="C164" s="54" t="s">
        <v>0</v>
      </c>
      <c r="D164" s="54" t="s">
        <v>0</v>
      </c>
      <c r="E164" s="54" t="s">
        <v>0</v>
      </c>
      <c r="F164" s="203">
        <v>0.75800000000000001</v>
      </c>
      <c r="G164" s="203">
        <v>0.745</v>
      </c>
      <c r="H164" s="113"/>
      <c r="I164" s="129"/>
    </row>
    <row r="165" spans="1:9" s="44" customFormat="1" x14ac:dyDescent="0.2">
      <c r="A165" s="62"/>
      <c r="B165" s="112" t="s">
        <v>223</v>
      </c>
      <c r="C165" s="54" t="s">
        <v>0</v>
      </c>
      <c r="D165" s="54" t="s">
        <v>0</v>
      </c>
      <c r="E165" s="54" t="s">
        <v>0</v>
      </c>
      <c r="F165" s="203">
        <v>0.67300000000000004</v>
      </c>
      <c r="G165" s="203">
        <v>0.58399999999999996</v>
      </c>
      <c r="H165" s="113"/>
      <c r="I165" s="129"/>
    </row>
    <row r="166" spans="1:9" s="44" customFormat="1" x14ac:dyDescent="0.2">
      <c r="A166" s="62"/>
      <c r="B166" s="112" t="s">
        <v>224</v>
      </c>
      <c r="C166" s="54" t="s">
        <v>0</v>
      </c>
      <c r="D166" s="54" t="s">
        <v>0</v>
      </c>
      <c r="E166" s="54" t="s">
        <v>0</v>
      </c>
      <c r="F166" s="54" t="s">
        <v>0</v>
      </c>
      <c r="G166" s="54" t="s">
        <v>0</v>
      </c>
      <c r="H166" s="113"/>
      <c r="I166" s="129"/>
    </row>
    <row r="167" spans="1:9" s="44" customFormat="1" x14ac:dyDescent="0.2">
      <c r="A167" s="62"/>
      <c r="B167" s="44" t="s">
        <v>230</v>
      </c>
      <c r="C167" s="64"/>
      <c r="D167" s="64"/>
      <c r="E167" s="64"/>
      <c r="F167" s="64"/>
      <c r="G167" s="64"/>
      <c r="H167" s="113"/>
      <c r="I167" s="129"/>
    </row>
    <row r="168" spans="1:9" s="44" customFormat="1" x14ac:dyDescent="0.2">
      <c r="A168" s="62"/>
      <c r="C168" s="64"/>
      <c r="D168" s="64"/>
      <c r="E168" s="64"/>
      <c r="F168" s="64"/>
      <c r="G168" s="64"/>
      <c r="H168" s="113"/>
      <c r="I168" s="129"/>
    </row>
    <row r="169" spans="1:9" s="44" customFormat="1" x14ac:dyDescent="0.2">
      <c r="A169" s="62"/>
      <c r="B169" s="151" t="s">
        <v>225</v>
      </c>
      <c r="C169" s="101" t="s">
        <v>108</v>
      </c>
      <c r="D169" s="101" t="s">
        <v>109</v>
      </c>
      <c r="E169" s="47" t="s">
        <v>110</v>
      </c>
      <c r="F169" s="47" t="s">
        <v>139</v>
      </c>
      <c r="G169" s="101" t="s">
        <v>157</v>
      </c>
      <c r="H169" s="113"/>
      <c r="I169" s="129"/>
    </row>
    <row r="170" spans="1:9" s="44" customFormat="1" x14ac:dyDescent="0.2">
      <c r="A170" s="62"/>
      <c r="B170" s="112" t="s">
        <v>221</v>
      </c>
      <c r="C170" s="54" t="s">
        <v>0</v>
      </c>
      <c r="D170" s="54" t="s">
        <v>0</v>
      </c>
      <c r="E170" s="54" t="s">
        <v>0</v>
      </c>
      <c r="F170" s="203">
        <v>0.77800000000000002</v>
      </c>
      <c r="G170" s="203">
        <v>0.76</v>
      </c>
      <c r="H170" s="113"/>
      <c r="I170" s="129"/>
    </row>
    <row r="171" spans="1:9" s="44" customFormat="1" x14ac:dyDescent="0.2">
      <c r="A171" s="62"/>
      <c r="B171" s="112" t="s">
        <v>222</v>
      </c>
      <c r="C171" s="54" t="s">
        <v>0</v>
      </c>
      <c r="D171" s="54" t="s">
        <v>0</v>
      </c>
      <c r="E171" s="54" t="s">
        <v>0</v>
      </c>
      <c r="F171" s="203">
        <v>0.79800000000000004</v>
      </c>
      <c r="G171" s="203">
        <v>0.78400000000000003</v>
      </c>
      <c r="H171" s="113"/>
      <c r="I171" s="129"/>
    </row>
    <row r="172" spans="1:9" s="44" customFormat="1" x14ac:dyDescent="0.2">
      <c r="A172" s="62"/>
      <c r="B172" s="112" t="s">
        <v>226</v>
      </c>
      <c r="C172" s="54" t="s">
        <v>0</v>
      </c>
      <c r="D172" s="54" t="s">
        <v>0</v>
      </c>
      <c r="E172" s="54" t="s">
        <v>0</v>
      </c>
      <c r="F172" s="203">
        <v>0.81399999999999995</v>
      </c>
      <c r="G172" s="203">
        <v>0.88300000000000001</v>
      </c>
      <c r="H172" s="113"/>
      <c r="I172" s="129"/>
    </row>
    <row r="173" spans="1:9" s="44" customFormat="1" x14ac:dyDescent="0.2">
      <c r="A173" s="62"/>
      <c r="B173" s="112" t="s">
        <v>224</v>
      </c>
      <c r="C173" s="54" t="s">
        <v>0</v>
      </c>
      <c r="D173" s="54" t="s">
        <v>0</v>
      </c>
      <c r="E173" s="54" t="s">
        <v>0</v>
      </c>
      <c r="F173" s="54" t="s">
        <v>0</v>
      </c>
      <c r="G173" s="54" t="s">
        <v>0</v>
      </c>
      <c r="H173" s="113"/>
      <c r="I173" s="129"/>
    </row>
    <row r="174" spans="1:9" s="44" customFormat="1" x14ac:dyDescent="0.2">
      <c r="A174" s="62"/>
      <c r="C174" s="64"/>
      <c r="D174" s="64"/>
      <c r="E174" s="64"/>
      <c r="F174" s="64"/>
      <c r="G174" s="41"/>
      <c r="H174" s="113"/>
      <c r="I174" s="129"/>
    </row>
    <row r="175" spans="1:9" s="44" customFormat="1" x14ac:dyDescent="0.2">
      <c r="A175" s="62"/>
      <c r="B175" s="151" t="s">
        <v>227</v>
      </c>
      <c r="C175" s="101" t="s">
        <v>108</v>
      </c>
      <c r="D175" s="101" t="s">
        <v>109</v>
      </c>
      <c r="E175" s="47" t="s">
        <v>110</v>
      </c>
      <c r="F175" s="47" t="s">
        <v>139</v>
      </c>
      <c r="G175" s="101" t="s">
        <v>157</v>
      </c>
      <c r="H175" s="113"/>
      <c r="I175" s="129"/>
    </row>
    <row r="176" spans="1:9" s="44" customFormat="1" x14ac:dyDescent="0.2">
      <c r="A176" s="62"/>
      <c r="B176" s="112" t="s">
        <v>221</v>
      </c>
      <c r="C176" s="54" t="s">
        <v>0</v>
      </c>
      <c r="D176" s="54" t="s">
        <v>0</v>
      </c>
      <c r="E176" s="54" t="s">
        <v>0</v>
      </c>
      <c r="F176" s="203">
        <v>0.73599999999999999</v>
      </c>
      <c r="G176" s="203">
        <v>0.76200000000000001</v>
      </c>
      <c r="H176" s="113"/>
      <c r="I176" s="129"/>
    </row>
    <row r="177" spans="1:9" s="44" customFormat="1" x14ac:dyDescent="0.2">
      <c r="A177" s="62"/>
      <c r="B177" s="112" t="s">
        <v>222</v>
      </c>
      <c r="C177" s="54" t="s">
        <v>0</v>
      </c>
      <c r="D177" s="54" t="s">
        <v>0</v>
      </c>
      <c r="E177" s="54" t="s">
        <v>0</v>
      </c>
      <c r="F177" s="203">
        <v>0.77200000000000002</v>
      </c>
      <c r="G177" s="203">
        <v>0.76700000000000002</v>
      </c>
      <c r="H177" s="113"/>
      <c r="I177" s="129"/>
    </row>
    <row r="178" spans="1:9" s="44" customFormat="1" x14ac:dyDescent="0.2">
      <c r="A178" s="62"/>
      <c r="B178" s="112" t="s">
        <v>226</v>
      </c>
      <c r="C178" s="54" t="s">
        <v>0</v>
      </c>
      <c r="D178" s="54" t="s">
        <v>0</v>
      </c>
      <c r="E178" s="54" t="s">
        <v>0</v>
      </c>
      <c r="F178" s="203">
        <v>0.76300000000000001</v>
      </c>
      <c r="G178" s="203">
        <v>0.748</v>
      </c>
      <c r="H178" s="113"/>
      <c r="I178" s="129"/>
    </row>
    <row r="179" spans="1:9" s="44" customFormat="1" x14ac:dyDescent="0.2">
      <c r="A179" s="62"/>
      <c r="B179" s="112" t="s">
        <v>224</v>
      </c>
      <c r="C179" s="54" t="s">
        <v>0</v>
      </c>
      <c r="D179" s="54" t="s">
        <v>0</v>
      </c>
      <c r="E179" s="54" t="s">
        <v>0</v>
      </c>
      <c r="F179" s="54" t="s">
        <v>0</v>
      </c>
      <c r="G179" s="54" t="s">
        <v>0</v>
      </c>
      <c r="H179" s="113"/>
      <c r="I179" s="129"/>
    </row>
    <row r="180" spans="1:9" s="44" customFormat="1" x14ac:dyDescent="0.2">
      <c r="A180" s="62"/>
      <c r="C180" s="64"/>
      <c r="D180" s="64"/>
      <c r="E180" s="64"/>
      <c r="F180" s="64"/>
      <c r="G180" s="41"/>
      <c r="H180" s="113"/>
      <c r="I180" s="129"/>
    </row>
    <row r="181" spans="1:9" s="44" customFormat="1" ht="17.25" x14ac:dyDescent="0.2">
      <c r="A181" s="62"/>
      <c r="B181" s="151" t="s">
        <v>228</v>
      </c>
      <c r="C181" s="101" t="s">
        <v>108</v>
      </c>
      <c r="D181" s="101" t="s">
        <v>109</v>
      </c>
      <c r="E181" s="47" t="s">
        <v>110</v>
      </c>
      <c r="F181" s="47" t="s">
        <v>139</v>
      </c>
      <c r="G181" s="101" t="s">
        <v>157</v>
      </c>
      <c r="H181" s="113"/>
      <c r="I181" s="129"/>
    </row>
    <row r="182" spans="1:9" s="44" customFormat="1" x14ac:dyDescent="0.2">
      <c r="A182" s="62"/>
      <c r="B182" s="112" t="s">
        <v>221</v>
      </c>
      <c r="C182" s="54" t="s">
        <v>0</v>
      </c>
      <c r="D182" s="54" t="s">
        <v>0</v>
      </c>
      <c r="E182" s="54" t="s">
        <v>0</v>
      </c>
      <c r="F182" s="203">
        <v>0.77400000000000002</v>
      </c>
      <c r="G182" s="203">
        <v>0.73499999999999999</v>
      </c>
      <c r="H182" s="113"/>
      <c r="I182" s="129"/>
    </row>
    <row r="183" spans="1:9" s="44" customFormat="1" x14ac:dyDescent="0.2">
      <c r="A183" s="62"/>
      <c r="B183" s="112" t="s">
        <v>222</v>
      </c>
      <c r="C183" s="54" t="s">
        <v>0</v>
      </c>
      <c r="D183" s="54" t="s">
        <v>0</v>
      </c>
      <c r="E183" s="54" t="s">
        <v>0</v>
      </c>
      <c r="F183" s="203">
        <v>0.79600000000000004</v>
      </c>
      <c r="G183" s="203">
        <v>0.77100000000000002</v>
      </c>
      <c r="H183" s="113"/>
      <c r="I183" s="129"/>
    </row>
    <row r="184" spans="1:9" s="44" customFormat="1" x14ac:dyDescent="0.2">
      <c r="A184" s="62"/>
      <c r="B184" s="112" t="s">
        <v>226</v>
      </c>
      <c r="C184" s="54" t="s">
        <v>0</v>
      </c>
      <c r="D184" s="54" t="s">
        <v>0</v>
      </c>
      <c r="E184" s="54" t="s">
        <v>0</v>
      </c>
      <c r="F184" s="203">
        <v>0.77800000000000002</v>
      </c>
      <c r="G184" s="203">
        <v>0.67400000000000004</v>
      </c>
      <c r="H184" s="113"/>
      <c r="I184" s="129"/>
    </row>
    <row r="185" spans="1:9" s="44" customFormat="1" x14ac:dyDescent="0.2">
      <c r="A185" s="62"/>
      <c r="B185" s="112" t="s">
        <v>224</v>
      </c>
      <c r="C185" s="54" t="s">
        <v>0</v>
      </c>
      <c r="D185" s="54" t="s">
        <v>0</v>
      </c>
      <c r="E185" s="54" t="s">
        <v>0</v>
      </c>
      <c r="F185" s="203">
        <v>0.90800000000000003</v>
      </c>
      <c r="G185" s="203">
        <v>0.879</v>
      </c>
      <c r="H185" s="113"/>
      <c r="I185" s="129"/>
    </row>
    <row r="186" spans="1:9" s="44" customFormat="1" x14ac:dyDescent="0.2">
      <c r="A186" s="62"/>
      <c r="B186" s="44" t="s">
        <v>231</v>
      </c>
      <c r="C186" s="64"/>
      <c r="D186" s="64"/>
      <c r="E186" s="64"/>
      <c r="F186" s="128"/>
      <c r="G186" s="128"/>
      <c r="H186" s="113"/>
      <c r="I186" s="129"/>
    </row>
    <row r="187" spans="1:9" s="44" customFormat="1" x14ac:dyDescent="0.2">
      <c r="A187" s="62"/>
      <c r="C187" s="64"/>
      <c r="D187" s="64"/>
      <c r="E187" s="64"/>
      <c r="F187" s="128"/>
      <c r="G187" s="128"/>
      <c r="H187" s="113"/>
      <c r="I187" s="129"/>
    </row>
    <row r="188" spans="1:9" s="62" customFormat="1" x14ac:dyDescent="0.2">
      <c r="B188" s="142" t="s">
        <v>93</v>
      </c>
      <c r="C188" s="138"/>
      <c r="E188" s="135"/>
      <c r="F188" s="143"/>
      <c r="G188" s="143"/>
    </row>
    <row r="189" spans="1:9" s="44" customFormat="1" x14ac:dyDescent="0.2">
      <c r="A189" s="62"/>
      <c r="B189" s="136" t="s">
        <v>232</v>
      </c>
      <c r="C189" s="101" t="s">
        <v>108</v>
      </c>
      <c r="D189" s="101" t="s">
        <v>109</v>
      </c>
      <c r="E189" s="101" t="s">
        <v>110</v>
      </c>
      <c r="F189" s="101" t="s">
        <v>139</v>
      </c>
      <c r="G189" s="101" t="s">
        <v>157</v>
      </c>
    </row>
    <row r="190" spans="1:9" s="62" customFormat="1" x14ac:dyDescent="0.2">
      <c r="A190" s="117"/>
      <c r="B190" s="9" t="s">
        <v>92</v>
      </c>
      <c r="C190" s="208">
        <v>2.2700000000000001E-2</v>
      </c>
      <c r="D190" s="208">
        <v>2.0400000000000001E-2</v>
      </c>
      <c r="E190" s="208">
        <v>2.01E-2</v>
      </c>
      <c r="F190" s="208">
        <v>1.9199999999999998E-2</v>
      </c>
      <c r="G190" s="208">
        <v>2.35E-2</v>
      </c>
    </row>
    <row r="191" spans="1:9" s="44" customFormat="1" x14ac:dyDescent="0.2">
      <c r="A191" s="62"/>
      <c r="B191" s="46" t="s">
        <v>14</v>
      </c>
      <c r="C191" s="101" t="s">
        <v>108</v>
      </c>
      <c r="D191" s="101" t="s">
        <v>109</v>
      </c>
      <c r="E191" s="101" t="s">
        <v>110</v>
      </c>
      <c r="F191" s="101" t="s">
        <v>139</v>
      </c>
      <c r="G191" s="101" t="s">
        <v>157</v>
      </c>
    </row>
    <row r="192" spans="1:9" s="62" customFormat="1" x14ac:dyDescent="0.2">
      <c r="B192" s="9" t="s">
        <v>92</v>
      </c>
      <c r="C192" s="139" t="s">
        <v>167</v>
      </c>
      <c r="D192" s="139" t="s">
        <v>167</v>
      </c>
      <c r="E192" s="139" t="s">
        <v>167</v>
      </c>
      <c r="F192" s="139" t="s">
        <v>167</v>
      </c>
      <c r="G192" s="139" t="s">
        <v>167</v>
      </c>
    </row>
    <row r="193" spans="1:10" s="44" customFormat="1" x14ac:dyDescent="0.2">
      <c r="A193" s="62"/>
      <c r="B193" s="46" t="s">
        <v>2</v>
      </c>
      <c r="C193" s="101" t="s">
        <v>108</v>
      </c>
      <c r="D193" s="101" t="s">
        <v>109</v>
      </c>
      <c r="E193" s="101" t="s">
        <v>110</v>
      </c>
      <c r="F193" s="101" t="s">
        <v>139</v>
      </c>
      <c r="G193" s="101" t="s">
        <v>157</v>
      </c>
    </row>
    <row r="194" spans="1:10" s="62" customFormat="1" x14ac:dyDescent="0.2">
      <c r="B194" s="9" t="s">
        <v>92</v>
      </c>
      <c r="C194" s="139" t="s">
        <v>167</v>
      </c>
      <c r="D194" s="139" t="s">
        <v>167</v>
      </c>
      <c r="E194" s="139" t="s">
        <v>167</v>
      </c>
      <c r="F194" s="139" t="s">
        <v>167</v>
      </c>
      <c r="G194" s="139" t="s">
        <v>167</v>
      </c>
    </row>
    <row r="195" spans="1:10" s="44" customFormat="1" x14ac:dyDescent="0.2">
      <c r="A195" s="62"/>
      <c r="B195" s="46" t="s">
        <v>1</v>
      </c>
      <c r="C195" s="101" t="s">
        <v>108</v>
      </c>
      <c r="D195" s="101" t="s">
        <v>109</v>
      </c>
      <c r="E195" s="101" t="s">
        <v>110</v>
      </c>
      <c r="F195" s="101" t="s">
        <v>139</v>
      </c>
      <c r="G195" s="101" t="s">
        <v>157</v>
      </c>
    </row>
    <row r="196" spans="1:10" s="62" customFormat="1" x14ac:dyDescent="0.2">
      <c r="B196" s="9" t="s">
        <v>92</v>
      </c>
      <c r="C196" s="139" t="s">
        <v>167</v>
      </c>
      <c r="D196" s="139" t="s">
        <v>167</v>
      </c>
      <c r="E196" s="139" t="s">
        <v>167</v>
      </c>
      <c r="F196" s="139" t="s">
        <v>167</v>
      </c>
      <c r="G196" s="139" t="s">
        <v>167</v>
      </c>
    </row>
    <row r="197" spans="1:10" s="44" customFormat="1" x14ac:dyDescent="0.2">
      <c r="A197" s="62"/>
      <c r="B197" s="62" t="s">
        <v>233</v>
      </c>
      <c r="C197" s="152"/>
      <c r="D197" s="152"/>
      <c r="E197" s="152"/>
      <c r="F197" s="152"/>
      <c r="G197" s="152"/>
    </row>
    <row r="198" spans="1:10" s="44" customFormat="1" x14ac:dyDescent="0.2">
      <c r="A198" s="62"/>
      <c r="C198" s="152"/>
      <c r="D198" s="152"/>
      <c r="E198" s="152"/>
      <c r="F198" s="152"/>
      <c r="G198" s="152"/>
    </row>
    <row r="199" spans="1:10" s="44" customFormat="1" x14ac:dyDescent="0.2">
      <c r="B199" s="3" t="s">
        <v>234</v>
      </c>
      <c r="H199" s="153"/>
    </row>
    <row r="200" spans="1:10" s="44" customFormat="1" x14ac:dyDescent="0.2">
      <c r="B200" s="142" t="s">
        <v>71</v>
      </c>
      <c r="G200" s="154"/>
      <c r="H200" s="154"/>
      <c r="I200" s="62"/>
      <c r="J200" s="62"/>
    </row>
    <row r="201" spans="1:10" s="44" customFormat="1" x14ac:dyDescent="0.2">
      <c r="B201" s="155" t="s">
        <v>212</v>
      </c>
      <c r="C201" s="101">
        <v>2019</v>
      </c>
      <c r="D201" s="101">
        <v>2020</v>
      </c>
      <c r="E201" s="101">
        <v>2021</v>
      </c>
      <c r="F201" s="101">
        <v>2022</v>
      </c>
      <c r="G201" s="101">
        <v>2023</v>
      </c>
      <c r="H201" s="154"/>
      <c r="I201" s="62"/>
      <c r="J201" s="62"/>
    </row>
    <row r="202" spans="1:10" s="44" customFormat="1" x14ac:dyDescent="0.2">
      <c r="B202" s="57" t="s">
        <v>235</v>
      </c>
      <c r="C202" s="156">
        <v>0</v>
      </c>
      <c r="D202" s="156">
        <v>0</v>
      </c>
      <c r="E202" s="156">
        <v>0</v>
      </c>
      <c r="F202" s="156">
        <v>0</v>
      </c>
      <c r="G202" s="156">
        <v>0</v>
      </c>
      <c r="H202" s="154"/>
      <c r="I202" s="62"/>
      <c r="J202" s="62"/>
    </row>
    <row r="203" spans="1:10" s="44" customFormat="1" x14ac:dyDescent="0.2">
      <c r="B203" s="57" t="s">
        <v>236</v>
      </c>
      <c r="C203" s="157">
        <v>0.20721738139395132</v>
      </c>
      <c r="D203" s="157">
        <v>5.4367735315247502E-2</v>
      </c>
      <c r="E203" s="157">
        <v>0.15947248309945508</v>
      </c>
      <c r="F203" s="157">
        <v>8.4203228702635247E-2</v>
      </c>
      <c r="G203" s="157">
        <v>0.19425561948362341</v>
      </c>
      <c r="H203" s="154"/>
      <c r="I203" s="62"/>
      <c r="J203" s="62"/>
    </row>
    <row r="204" spans="1:10" s="44" customFormat="1" x14ac:dyDescent="0.2">
      <c r="B204" s="57" t="s">
        <v>237</v>
      </c>
      <c r="C204" s="157">
        <v>0.62165214418185399</v>
      </c>
      <c r="D204" s="157">
        <v>0.76114829441346499</v>
      </c>
      <c r="E204" s="157">
        <v>0.58473243803133534</v>
      </c>
      <c r="F204" s="157">
        <v>0.3929484006122978</v>
      </c>
      <c r="G204" s="157">
        <v>0.61514279503147407</v>
      </c>
      <c r="H204" s="154"/>
      <c r="I204" s="62"/>
      <c r="J204" s="62"/>
    </row>
    <row r="205" spans="1:10" s="44" customFormat="1" x14ac:dyDescent="0.2">
      <c r="B205" s="57" t="s">
        <v>238</v>
      </c>
      <c r="C205" s="80">
        <v>0</v>
      </c>
      <c r="D205" s="80">
        <v>0</v>
      </c>
      <c r="E205" s="80">
        <v>0</v>
      </c>
      <c r="F205" s="80">
        <v>0</v>
      </c>
      <c r="G205" s="80">
        <v>0</v>
      </c>
      <c r="H205" s="154"/>
      <c r="I205" s="62"/>
      <c r="J205" s="62"/>
    </row>
    <row r="206" spans="1:10" s="44" customFormat="1" x14ac:dyDescent="0.2">
      <c r="B206" s="57" t="s">
        <v>239</v>
      </c>
      <c r="C206" s="80">
        <v>0</v>
      </c>
      <c r="D206" s="80">
        <v>0</v>
      </c>
      <c r="E206" s="80">
        <v>0</v>
      </c>
      <c r="F206" s="80">
        <v>0</v>
      </c>
      <c r="G206" s="80">
        <v>0</v>
      </c>
      <c r="H206" s="154"/>
      <c r="I206" s="62"/>
      <c r="J206" s="62"/>
    </row>
    <row r="207" spans="1:10" s="44" customFormat="1" x14ac:dyDescent="0.2">
      <c r="B207" s="62"/>
      <c r="C207" s="186"/>
      <c r="D207" s="186"/>
      <c r="E207" s="186"/>
      <c r="F207" s="186"/>
      <c r="G207" s="186"/>
      <c r="H207" s="154"/>
      <c r="I207" s="62"/>
      <c r="J207" s="62"/>
    </row>
    <row r="208" spans="1:10" s="44" customFormat="1" x14ac:dyDescent="0.2">
      <c r="B208" s="155" t="s">
        <v>214</v>
      </c>
      <c r="C208" s="101">
        <v>2019</v>
      </c>
      <c r="D208" s="101">
        <v>2020</v>
      </c>
      <c r="E208" s="101">
        <v>2021</v>
      </c>
      <c r="F208" s="101">
        <v>2022</v>
      </c>
      <c r="G208" s="101">
        <v>2023</v>
      </c>
      <c r="H208" s="154"/>
      <c r="I208" s="62"/>
      <c r="J208" s="62"/>
    </row>
    <row r="209" spans="2:10" s="44" customFormat="1" x14ac:dyDescent="0.2">
      <c r="B209" s="57" t="s">
        <v>235</v>
      </c>
      <c r="C209" s="156">
        <v>0</v>
      </c>
      <c r="D209" s="156">
        <v>0</v>
      </c>
      <c r="E209" s="156">
        <v>0</v>
      </c>
      <c r="F209" s="156">
        <v>3</v>
      </c>
      <c r="G209" s="156">
        <v>3</v>
      </c>
      <c r="H209" s="154"/>
      <c r="I209" s="62"/>
      <c r="J209" s="62"/>
    </row>
    <row r="210" spans="2:10" s="44" customFormat="1" x14ac:dyDescent="0.2">
      <c r="B210" s="57" t="s">
        <v>236</v>
      </c>
      <c r="C210" s="157">
        <v>0.2</v>
      </c>
      <c r="D210" s="157">
        <v>0.27</v>
      </c>
      <c r="E210" s="157">
        <v>0.24</v>
      </c>
      <c r="F210" s="157">
        <v>0.27</v>
      </c>
      <c r="G210" s="157">
        <v>0.27</v>
      </c>
      <c r="H210" s="154"/>
      <c r="I210" s="62"/>
      <c r="J210" s="62"/>
    </row>
    <row r="211" spans="2:10" s="44" customFormat="1" x14ac:dyDescent="0.2">
      <c r="B211" s="57" t="s">
        <v>237</v>
      </c>
      <c r="C211" s="157">
        <v>0.68028328367045632</v>
      </c>
      <c r="D211" s="157">
        <v>0.62484628347505489</v>
      </c>
      <c r="E211" s="157">
        <v>0.51011746665117874</v>
      </c>
      <c r="F211" s="157">
        <v>0.40799343402028243</v>
      </c>
      <c r="G211" s="157">
        <v>0.40613596620791437</v>
      </c>
      <c r="H211" s="154"/>
      <c r="I211" s="62"/>
      <c r="J211" s="62"/>
    </row>
    <row r="212" spans="2:10" s="44" customFormat="1" x14ac:dyDescent="0.2">
      <c r="B212" s="57" t="s">
        <v>238</v>
      </c>
      <c r="C212" s="81">
        <v>0</v>
      </c>
      <c r="D212" s="81">
        <v>0</v>
      </c>
      <c r="E212" s="81">
        <v>0</v>
      </c>
      <c r="F212" s="80">
        <v>0</v>
      </c>
      <c r="G212" s="80">
        <v>0</v>
      </c>
      <c r="H212" s="154"/>
      <c r="I212" s="62"/>
      <c r="J212" s="62"/>
    </row>
    <row r="213" spans="2:10" s="44" customFormat="1" x14ac:dyDescent="0.2">
      <c r="B213" s="57" t="s">
        <v>239</v>
      </c>
      <c r="C213" s="81">
        <v>0</v>
      </c>
      <c r="D213" s="81">
        <v>0</v>
      </c>
      <c r="E213" s="80">
        <v>2</v>
      </c>
      <c r="F213" s="80">
        <v>0</v>
      </c>
      <c r="G213" s="80">
        <v>0</v>
      </c>
      <c r="H213" s="154"/>
      <c r="I213" s="62"/>
      <c r="J213" s="62"/>
    </row>
    <row r="214" spans="2:10" s="44" customFormat="1" x14ac:dyDescent="0.2">
      <c r="B214" s="62"/>
      <c r="C214" s="187"/>
      <c r="D214" s="187"/>
      <c r="E214" s="186"/>
      <c r="F214" s="186"/>
      <c r="G214" s="186"/>
      <c r="H214" s="154"/>
      <c r="I214" s="62"/>
      <c r="J214" s="62"/>
    </row>
    <row r="215" spans="2:10" s="44" customFormat="1" ht="17.25" x14ac:dyDescent="0.2">
      <c r="B215" s="155" t="s">
        <v>240</v>
      </c>
      <c r="C215" s="101">
        <v>2019</v>
      </c>
      <c r="D215" s="101">
        <v>2020</v>
      </c>
      <c r="E215" s="101">
        <v>2021</v>
      </c>
      <c r="F215" s="101">
        <v>2022</v>
      </c>
      <c r="G215" s="101">
        <v>2023</v>
      </c>
      <c r="H215" s="154"/>
      <c r="I215" s="62"/>
      <c r="J215" s="62"/>
    </row>
    <row r="216" spans="2:10" s="44" customFormat="1" x14ac:dyDescent="0.2">
      <c r="B216" s="57" t="s">
        <v>235</v>
      </c>
      <c r="C216" s="156">
        <v>0</v>
      </c>
      <c r="D216" s="156">
        <v>0</v>
      </c>
      <c r="E216" s="156">
        <v>1</v>
      </c>
      <c r="F216" s="156">
        <v>0</v>
      </c>
      <c r="G216" s="156">
        <v>1</v>
      </c>
      <c r="H216" s="154"/>
      <c r="I216" s="62"/>
      <c r="J216" s="62"/>
    </row>
    <row r="217" spans="2:10" s="44" customFormat="1" x14ac:dyDescent="0.2">
      <c r="B217" s="57" t="s">
        <v>236</v>
      </c>
      <c r="C217" s="157">
        <v>1.3469938464831113</v>
      </c>
      <c r="D217" s="157">
        <v>0.91842944097558055</v>
      </c>
      <c r="E217" s="157">
        <v>0.80204512069953426</v>
      </c>
      <c r="F217" s="157">
        <v>1.2053356356486589</v>
      </c>
      <c r="G217" s="157">
        <v>1.1839412779839176</v>
      </c>
      <c r="H217" s="154"/>
      <c r="I217" s="62"/>
      <c r="J217" s="62"/>
    </row>
    <row r="218" spans="2:10" s="44" customFormat="1" x14ac:dyDescent="0.2">
      <c r="B218" s="57" t="s">
        <v>237</v>
      </c>
      <c r="C218" s="157">
        <v>2.4445443880619426</v>
      </c>
      <c r="D218" s="157">
        <v>1.6631019606855109</v>
      </c>
      <c r="E218" s="157">
        <v>1.4625528671579744</v>
      </c>
      <c r="F218" s="157">
        <v>1.8390688049072321</v>
      </c>
      <c r="G218" s="157">
        <v>1.5977459965025684</v>
      </c>
      <c r="H218" s="154"/>
      <c r="I218" s="62"/>
      <c r="J218" s="62"/>
    </row>
    <row r="219" spans="2:10" s="44" customFormat="1" x14ac:dyDescent="0.2">
      <c r="B219" s="57" t="s">
        <v>238</v>
      </c>
      <c r="C219" s="80">
        <v>0</v>
      </c>
      <c r="D219" s="80">
        <v>0</v>
      </c>
      <c r="E219" s="80">
        <v>0</v>
      </c>
      <c r="F219" s="80">
        <v>0</v>
      </c>
      <c r="G219" s="80">
        <v>0</v>
      </c>
      <c r="H219" s="154"/>
      <c r="I219" s="62"/>
      <c r="J219" s="62"/>
    </row>
    <row r="220" spans="2:10" s="44" customFormat="1" x14ac:dyDescent="0.2">
      <c r="B220" s="57" t="s">
        <v>239</v>
      </c>
      <c r="C220" s="80">
        <v>0</v>
      </c>
      <c r="D220" s="80">
        <v>0</v>
      </c>
      <c r="E220" s="80">
        <v>0</v>
      </c>
      <c r="F220" s="80">
        <v>0</v>
      </c>
      <c r="G220" s="80">
        <v>0</v>
      </c>
      <c r="H220" s="154"/>
      <c r="I220" s="62"/>
      <c r="J220" s="62"/>
    </row>
    <row r="221" spans="2:10" s="44" customFormat="1" x14ac:dyDescent="0.2">
      <c r="B221" s="62" t="s">
        <v>242</v>
      </c>
      <c r="C221" s="186"/>
      <c r="D221" s="186"/>
      <c r="E221" s="186"/>
      <c r="F221" s="186"/>
      <c r="G221" s="186"/>
      <c r="H221" s="154"/>
      <c r="I221" s="62"/>
      <c r="J221" s="62"/>
    </row>
    <row r="222" spans="2:10" s="44" customFormat="1" x14ac:dyDescent="0.2">
      <c r="B222" s="62"/>
      <c r="C222" s="186"/>
      <c r="D222" s="186"/>
      <c r="E222" s="186"/>
      <c r="F222" s="186"/>
      <c r="G222" s="186"/>
      <c r="H222" s="154"/>
      <c r="I222" s="62"/>
      <c r="J222" s="62"/>
    </row>
    <row r="223" spans="2:10" s="44" customFormat="1" x14ac:dyDescent="0.2">
      <c r="B223" s="155" t="s">
        <v>218</v>
      </c>
      <c r="C223" s="101">
        <v>2019</v>
      </c>
      <c r="D223" s="101">
        <v>2020</v>
      </c>
      <c r="E223" s="101">
        <v>2021</v>
      </c>
      <c r="F223" s="101">
        <v>2022</v>
      </c>
      <c r="G223" s="101">
        <v>2023</v>
      </c>
      <c r="H223" s="154"/>
      <c r="I223" s="62"/>
      <c r="J223" s="62"/>
    </row>
    <row r="224" spans="2:10" s="44" customFormat="1" x14ac:dyDescent="0.2">
      <c r="B224" s="57" t="s">
        <v>235</v>
      </c>
      <c r="C224" s="156">
        <v>0</v>
      </c>
      <c r="D224" s="156">
        <v>0</v>
      </c>
      <c r="E224" s="156">
        <v>0</v>
      </c>
      <c r="F224" s="156">
        <v>0</v>
      </c>
      <c r="G224" s="156">
        <v>0</v>
      </c>
      <c r="H224" s="154"/>
      <c r="I224" s="62"/>
      <c r="J224" s="62"/>
    </row>
    <row r="225" spans="2:10" s="44" customFormat="1" x14ac:dyDescent="0.2">
      <c r="B225" s="57" t="s">
        <v>236</v>
      </c>
      <c r="C225" s="157">
        <v>2.5590435318895208</v>
      </c>
      <c r="D225" s="157">
        <v>1.9630588025341305</v>
      </c>
      <c r="E225" s="157">
        <v>2.4993431958578327</v>
      </c>
      <c r="F225" s="157">
        <v>2.006765751709366</v>
      </c>
      <c r="G225" s="157">
        <v>1.4231652488921953</v>
      </c>
      <c r="H225" s="154"/>
      <c r="I225" s="62"/>
      <c r="J225" s="62"/>
    </row>
    <row r="226" spans="2:10" s="44" customFormat="1" x14ac:dyDescent="0.2">
      <c r="B226" s="57" t="s">
        <v>237</v>
      </c>
      <c r="C226" s="157">
        <v>6.4829102807867862</v>
      </c>
      <c r="D226" s="157">
        <v>7.3763421670979445</v>
      </c>
      <c r="E226" s="157">
        <v>7.6724023686798581</v>
      </c>
      <c r="F226" s="157">
        <v>4.6037567245097222</v>
      </c>
      <c r="G226" s="157">
        <v>4.7223210531422843</v>
      </c>
      <c r="H226" s="154"/>
      <c r="I226" s="62"/>
      <c r="J226" s="62"/>
    </row>
    <row r="227" spans="2:10" s="44" customFormat="1" x14ac:dyDescent="0.2">
      <c r="B227" s="57" t="s">
        <v>238</v>
      </c>
      <c r="C227" s="80">
        <v>0</v>
      </c>
      <c r="D227" s="80">
        <v>0</v>
      </c>
      <c r="E227" s="80">
        <v>0</v>
      </c>
      <c r="F227" s="80">
        <v>0</v>
      </c>
      <c r="G227" s="80">
        <v>0</v>
      </c>
      <c r="H227" s="154"/>
      <c r="I227" s="62"/>
      <c r="J227" s="62"/>
    </row>
    <row r="228" spans="2:10" s="44" customFormat="1" x14ac:dyDescent="0.2">
      <c r="B228" s="57" t="s">
        <v>239</v>
      </c>
      <c r="C228" s="80">
        <v>0</v>
      </c>
      <c r="D228" s="80">
        <v>0</v>
      </c>
      <c r="E228" s="80">
        <v>0</v>
      </c>
      <c r="F228" s="80">
        <v>0</v>
      </c>
      <c r="G228" s="80">
        <v>0</v>
      </c>
      <c r="H228" s="154"/>
      <c r="I228" s="62"/>
      <c r="J228" s="62"/>
    </row>
    <row r="229" spans="2:10" s="44" customFormat="1" x14ac:dyDescent="0.2">
      <c r="B229" s="62"/>
      <c r="C229" s="186"/>
      <c r="D229" s="186"/>
      <c r="E229" s="186"/>
      <c r="F229" s="186"/>
      <c r="G229" s="186"/>
      <c r="H229" s="154"/>
      <c r="I229" s="62"/>
      <c r="J229" s="62"/>
    </row>
    <row r="230" spans="2:10" s="62" customFormat="1" x14ac:dyDescent="0.2">
      <c r="B230" s="155" t="s">
        <v>241</v>
      </c>
      <c r="C230" s="101">
        <v>2019</v>
      </c>
      <c r="D230" s="101">
        <v>2020</v>
      </c>
      <c r="E230" s="101">
        <v>2021</v>
      </c>
      <c r="F230" s="101">
        <v>2022</v>
      </c>
      <c r="G230" s="101">
        <v>2023</v>
      </c>
    </row>
    <row r="231" spans="2:10" s="62" customFormat="1" x14ac:dyDescent="0.2">
      <c r="B231" s="57" t="s">
        <v>235</v>
      </c>
      <c r="C231" s="156">
        <v>0</v>
      </c>
      <c r="D231" s="156">
        <v>0</v>
      </c>
      <c r="E231" s="156">
        <v>1</v>
      </c>
      <c r="F231" s="156">
        <v>3</v>
      </c>
      <c r="G231" s="156">
        <v>4</v>
      </c>
    </row>
    <row r="232" spans="2:10" s="62" customFormat="1" x14ac:dyDescent="0.2">
      <c r="B232" s="57" t="s">
        <v>236</v>
      </c>
      <c r="C232" s="157">
        <v>0.50874869877736661</v>
      </c>
      <c r="D232" s="157">
        <v>0.44615123494343156</v>
      </c>
      <c r="E232" s="157">
        <v>0.42004086079877606</v>
      </c>
      <c r="F232" s="157">
        <v>0.5281144957271412</v>
      </c>
      <c r="G232" s="157">
        <v>0.50411817630161337</v>
      </c>
    </row>
    <row r="233" spans="2:10" s="62" customFormat="1" x14ac:dyDescent="0.2">
      <c r="B233" s="57" t="s">
        <v>237</v>
      </c>
      <c r="C233" s="157">
        <v>1.2878813213804665</v>
      </c>
      <c r="D233" s="157">
        <v>1.2259786035840514</v>
      </c>
      <c r="E233" s="157">
        <v>1.0166206341071826</v>
      </c>
      <c r="F233" s="157">
        <v>0.8959554380246525</v>
      </c>
      <c r="G233" s="157">
        <v>0.84101666485439897</v>
      </c>
    </row>
    <row r="234" spans="2:10" s="44" customFormat="1" x14ac:dyDescent="0.2">
      <c r="B234" s="57" t="s">
        <v>238</v>
      </c>
      <c r="C234" s="80">
        <v>0</v>
      </c>
      <c r="D234" s="80">
        <v>0</v>
      </c>
      <c r="E234" s="80">
        <v>0</v>
      </c>
      <c r="F234" s="80">
        <v>0</v>
      </c>
      <c r="G234" s="80">
        <v>0</v>
      </c>
      <c r="H234" s="62"/>
      <c r="I234" s="62"/>
      <c r="J234" s="62"/>
    </row>
    <row r="235" spans="2:10" s="44" customFormat="1" x14ac:dyDescent="0.2">
      <c r="B235" s="57" t="s">
        <v>239</v>
      </c>
      <c r="C235" s="80">
        <v>0</v>
      </c>
      <c r="D235" s="80">
        <v>0</v>
      </c>
      <c r="E235" s="80">
        <v>2</v>
      </c>
      <c r="F235" s="80">
        <v>0</v>
      </c>
      <c r="G235" s="80">
        <v>0</v>
      </c>
      <c r="H235" s="62"/>
      <c r="I235" s="62"/>
      <c r="J235" s="62"/>
    </row>
    <row r="236" spans="2:10" s="44" customFormat="1" x14ac:dyDescent="0.2">
      <c r="G236" s="154"/>
      <c r="H236" s="154"/>
      <c r="I236" s="62"/>
      <c r="J236" s="62"/>
    </row>
    <row r="237" spans="2:10" s="44" customFormat="1" x14ac:dyDescent="0.2">
      <c r="B237" s="62"/>
      <c r="G237" s="154"/>
      <c r="H237" s="154"/>
      <c r="I237" s="62"/>
      <c r="J237" s="62"/>
    </row>
    <row r="238" spans="2:10" s="44" customFormat="1" x14ac:dyDescent="0.2">
      <c r="B238" s="89" t="s">
        <v>179</v>
      </c>
      <c r="G238" s="154"/>
      <c r="H238" s="154"/>
      <c r="I238" s="62"/>
      <c r="J238" s="62"/>
    </row>
    <row r="239" spans="2:10" s="62" customFormat="1" x14ac:dyDescent="0.2">
      <c r="B239" s="158" t="s">
        <v>243</v>
      </c>
      <c r="C239" s="159"/>
      <c r="E239" s="160"/>
      <c r="F239" s="160"/>
      <c r="G239" s="160" t="s">
        <v>130</v>
      </c>
    </row>
    <row r="240" spans="2:10" s="62" customFormat="1" x14ac:dyDescent="0.2">
      <c r="B240" s="161" t="s">
        <v>179</v>
      </c>
      <c r="C240" s="101" t="s">
        <v>108</v>
      </c>
      <c r="D240" s="101" t="s">
        <v>109</v>
      </c>
      <c r="E240" s="101" t="s">
        <v>110</v>
      </c>
      <c r="F240" s="101" t="s">
        <v>139</v>
      </c>
      <c r="G240" s="101" t="s">
        <v>157</v>
      </c>
    </row>
    <row r="241" spans="2:16" s="62" customFormat="1" ht="31.5" x14ac:dyDescent="0.2">
      <c r="B241" s="162" t="s">
        <v>244</v>
      </c>
      <c r="C241" s="163" t="s">
        <v>0</v>
      </c>
      <c r="D241" s="163" t="s">
        <v>0</v>
      </c>
      <c r="E241" s="164">
        <v>280</v>
      </c>
      <c r="F241" s="48">
        <v>1373</v>
      </c>
      <c r="G241" s="48">
        <v>1045</v>
      </c>
    </row>
    <row r="242" spans="2:16" s="62" customFormat="1" x14ac:dyDescent="0.2">
      <c r="C242" s="159"/>
      <c r="D242" s="159"/>
    </row>
    <row r="243" spans="2:16" s="44" customFormat="1" x14ac:dyDescent="0.2">
      <c r="B243" s="3" t="s">
        <v>187</v>
      </c>
      <c r="H243" s="154"/>
      <c r="I243" s="62"/>
      <c r="J243" s="62"/>
      <c r="K243" s="62"/>
      <c r="L243" s="62"/>
      <c r="M243" s="62"/>
      <c r="N243" s="62"/>
      <c r="O243" s="62"/>
      <c r="P243" s="62"/>
    </row>
    <row r="244" spans="2:16" s="44" customFormat="1" x14ac:dyDescent="0.2">
      <c r="B244" s="3" t="s">
        <v>97</v>
      </c>
      <c r="D244" s="41"/>
      <c r="E244" s="41"/>
      <c r="F244" s="143"/>
      <c r="G244" s="143" t="s">
        <v>245</v>
      </c>
      <c r="H244" s="154"/>
      <c r="I244" s="62"/>
      <c r="J244" s="62"/>
      <c r="K244" s="62"/>
      <c r="L244" s="62"/>
      <c r="M244" s="62"/>
      <c r="N244" s="62"/>
      <c r="O244" s="62"/>
      <c r="P244" s="62"/>
    </row>
    <row r="245" spans="2:16" s="44" customFormat="1" x14ac:dyDescent="0.2">
      <c r="B245" s="161"/>
      <c r="C245" s="101" t="s">
        <v>108</v>
      </c>
      <c r="D245" s="101" t="s">
        <v>109</v>
      </c>
      <c r="E245" s="101" t="s">
        <v>110</v>
      </c>
      <c r="F245" s="101" t="s">
        <v>139</v>
      </c>
      <c r="G245" s="101" t="s">
        <v>157</v>
      </c>
      <c r="H245" s="62"/>
      <c r="I245" s="62"/>
      <c r="J245" s="62"/>
      <c r="K245" s="62"/>
      <c r="L245" s="62"/>
      <c r="M245" s="62"/>
      <c r="N245" s="62"/>
      <c r="O245" s="62"/>
      <c r="P245" s="62"/>
    </row>
    <row r="246" spans="2:16" s="44" customFormat="1" x14ac:dyDescent="0.2">
      <c r="B246" s="57" t="s">
        <v>246</v>
      </c>
      <c r="C246" s="165">
        <v>1.18</v>
      </c>
      <c r="D246" s="165">
        <v>0.27</v>
      </c>
      <c r="E246" s="165">
        <v>0.8</v>
      </c>
      <c r="F246" s="165">
        <v>0.42</v>
      </c>
      <c r="G246" s="165">
        <v>0.63586292725768268</v>
      </c>
      <c r="H246" s="62"/>
      <c r="I246" s="62"/>
      <c r="J246" s="62"/>
      <c r="K246" s="62"/>
      <c r="L246" s="62"/>
      <c r="M246" s="62"/>
      <c r="N246" s="62"/>
      <c r="O246" s="62"/>
      <c r="P246" s="62"/>
    </row>
    <row r="247" spans="2:16" s="44" customFormat="1" x14ac:dyDescent="0.2">
      <c r="B247" s="57" t="s">
        <v>247</v>
      </c>
      <c r="C247" s="165">
        <v>1.2</v>
      </c>
      <c r="D247" s="165">
        <v>1.21</v>
      </c>
      <c r="E247" s="165">
        <v>1.31</v>
      </c>
      <c r="F247" s="165">
        <v>1.25</v>
      </c>
      <c r="G247" s="166" t="s">
        <v>167</v>
      </c>
      <c r="H247" s="62"/>
      <c r="I247" s="62"/>
      <c r="J247" s="62"/>
      <c r="K247" s="62"/>
      <c r="L247" s="62"/>
      <c r="M247" s="62"/>
      <c r="N247" s="62"/>
      <c r="O247" s="62"/>
      <c r="P247" s="62"/>
    </row>
    <row r="248" spans="2:16" s="44" customFormat="1" x14ac:dyDescent="0.2">
      <c r="B248" s="57" t="s">
        <v>248</v>
      </c>
      <c r="C248" s="165">
        <v>0.94</v>
      </c>
      <c r="D248" s="165">
        <v>0.93</v>
      </c>
      <c r="E248" s="165">
        <v>1.07</v>
      </c>
      <c r="F248" s="165">
        <v>1.1599999999999999</v>
      </c>
      <c r="G248" s="166" t="s">
        <v>167</v>
      </c>
      <c r="H248" s="62"/>
      <c r="I248" s="62"/>
      <c r="J248" s="62"/>
      <c r="K248" s="62"/>
      <c r="L248" s="62"/>
      <c r="M248" s="62"/>
      <c r="N248" s="62"/>
      <c r="O248" s="62"/>
      <c r="P248" s="62"/>
    </row>
    <row r="249" spans="2:16" s="44" customFormat="1" x14ac:dyDescent="0.2">
      <c r="B249" s="57" t="s">
        <v>249</v>
      </c>
      <c r="C249" s="165">
        <v>0.42</v>
      </c>
      <c r="D249" s="165">
        <v>0.27</v>
      </c>
      <c r="E249" s="165">
        <v>0.41</v>
      </c>
      <c r="F249" s="165">
        <v>0.43</v>
      </c>
      <c r="G249" s="166" t="s">
        <v>167</v>
      </c>
      <c r="H249" s="62"/>
      <c r="I249" s="62"/>
      <c r="J249" s="62"/>
      <c r="K249" s="62"/>
      <c r="L249" s="62"/>
      <c r="M249" s="62"/>
      <c r="N249" s="62"/>
      <c r="O249" s="62"/>
      <c r="P249" s="62"/>
    </row>
    <row r="250" spans="2:16" s="44" customFormat="1" x14ac:dyDescent="0.2">
      <c r="B250" s="3"/>
      <c r="E250" s="62"/>
      <c r="F250" s="62"/>
      <c r="G250" s="62"/>
      <c r="H250" s="154"/>
      <c r="I250" s="62"/>
      <c r="J250" s="62"/>
      <c r="K250" s="62"/>
      <c r="L250" s="62"/>
      <c r="M250" s="62"/>
      <c r="N250" s="62"/>
      <c r="O250" s="62"/>
      <c r="P250" s="62"/>
    </row>
    <row r="251" spans="2:16" s="44" customFormat="1" x14ac:dyDescent="0.2">
      <c r="B251" s="3" t="s">
        <v>98</v>
      </c>
      <c r="D251" s="130"/>
      <c r="E251" s="130"/>
      <c r="F251" s="130"/>
      <c r="G251" s="130" t="s">
        <v>135</v>
      </c>
      <c r="H251" s="154"/>
      <c r="I251" s="62"/>
      <c r="J251" s="62"/>
      <c r="K251" s="62"/>
      <c r="L251" s="62"/>
      <c r="M251" s="62"/>
      <c r="N251" s="62"/>
      <c r="O251" s="62"/>
      <c r="P251" s="62"/>
    </row>
    <row r="252" spans="2:16" s="44" customFormat="1" x14ac:dyDescent="0.2">
      <c r="B252" s="167"/>
      <c r="C252" s="101" t="s">
        <v>108</v>
      </c>
      <c r="D252" s="101" t="s">
        <v>109</v>
      </c>
      <c r="E252" s="101" t="s">
        <v>110</v>
      </c>
      <c r="F252" s="101" t="s">
        <v>139</v>
      </c>
      <c r="G252" s="101" t="s">
        <v>157</v>
      </c>
      <c r="H252" s="62"/>
      <c r="I252" s="62"/>
      <c r="J252" s="62"/>
      <c r="K252" s="62"/>
      <c r="L252" s="62"/>
      <c r="M252" s="62"/>
      <c r="N252" s="62"/>
      <c r="O252" s="62"/>
      <c r="P252" s="62"/>
    </row>
    <row r="253" spans="2:16" s="44" customFormat="1" x14ac:dyDescent="0.2">
      <c r="B253" s="57" t="s">
        <v>250</v>
      </c>
      <c r="C253" s="168">
        <v>1</v>
      </c>
      <c r="D253" s="168">
        <v>0</v>
      </c>
      <c r="E253" s="168">
        <v>1</v>
      </c>
      <c r="F253" s="169">
        <v>0</v>
      </c>
      <c r="G253" s="169">
        <v>0</v>
      </c>
      <c r="H253" s="62"/>
      <c r="I253" s="62"/>
      <c r="J253" s="62"/>
      <c r="K253" s="62"/>
      <c r="L253" s="62"/>
      <c r="M253" s="62"/>
      <c r="N253" s="62"/>
      <c r="O253" s="62"/>
      <c r="P253" s="62"/>
    </row>
    <row r="254" spans="2:16" s="44" customFormat="1" x14ac:dyDescent="0.2">
      <c r="B254" s="57" t="s">
        <v>251</v>
      </c>
      <c r="C254" s="168">
        <v>7</v>
      </c>
      <c r="D254" s="168">
        <v>2</v>
      </c>
      <c r="E254" s="168">
        <v>5</v>
      </c>
      <c r="F254" s="169">
        <v>3</v>
      </c>
      <c r="G254" s="169">
        <v>4</v>
      </c>
    </row>
    <row r="255" spans="2:16" s="44" customFormat="1" x14ac:dyDescent="0.2">
      <c r="B255" s="57" t="s">
        <v>252</v>
      </c>
      <c r="C255" s="168">
        <v>13</v>
      </c>
      <c r="D255" s="168">
        <v>26</v>
      </c>
      <c r="E255" s="168">
        <v>16</v>
      </c>
      <c r="F255" s="169">
        <v>11</v>
      </c>
      <c r="G255" s="169">
        <v>12</v>
      </c>
    </row>
    <row r="256" spans="2:16" s="44" customFormat="1" x14ac:dyDescent="0.2">
      <c r="B256" s="3"/>
      <c r="H256" s="153"/>
    </row>
    <row r="257" spans="2:8" s="44" customFormat="1" x14ac:dyDescent="0.2">
      <c r="B257" s="3" t="s">
        <v>99</v>
      </c>
      <c r="D257" s="41"/>
      <c r="E257" s="41"/>
      <c r="F257" s="143"/>
      <c r="G257" s="143" t="s">
        <v>245</v>
      </c>
      <c r="H257" s="153"/>
    </row>
    <row r="258" spans="2:8" s="44" customFormat="1" x14ac:dyDescent="0.2">
      <c r="B258" s="167"/>
      <c r="C258" s="101" t="s">
        <v>108</v>
      </c>
      <c r="D258" s="101" t="s">
        <v>109</v>
      </c>
      <c r="E258" s="101" t="s">
        <v>110</v>
      </c>
      <c r="F258" s="101" t="s">
        <v>139</v>
      </c>
      <c r="G258" s="101" t="s">
        <v>157</v>
      </c>
    </row>
    <row r="259" spans="2:8" s="44" customFormat="1" x14ac:dyDescent="0.2">
      <c r="B259" s="170" t="s">
        <v>99</v>
      </c>
      <c r="C259" s="171">
        <v>3.11</v>
      </c>
      <c r="D259" s="171">
        <v>3.81</v>
      </c>
      <c r="E259" s="171">
        <v>2.92</v>
      </c>
      <c r="F259" s="165">
        <v>1.96</v>
      </c>
      <c r="G259" s="165">
        <v>2.5900749264483118</v>
      </c>
      <c r="H259" s="62"/>
    </row>
    <row r="260" spans="2:8" s="44" customFormat="1" x14ac:dyDescent="0.2">
      <c r="B260" s="3"/>
      <c r="E260" s="62"/>
      <c r="F260" s="62"/>
      <c r="G260" s="62"/>
      <c r="H260" s="153"/>
    </row>
    <row r="261" spans="2:8" s="44" customFormat="1" x14ac:dyDescent="0.2">
      <c r="B261" s="3" t="s">
        <v>253</v>
      </c>
      <c r="D261" s="130"/>
      <c r="E261" s="130"/>
      <c r="F261" s="130"/>
      <c r="G261" s="130" t="s">
        <v>135</v>
      </c>
      <c r="H261" s="153"/>
    </row>
    <row r="262" spans="2:8" s="44" customFormat="1" x14ac:dyDescent="0.2">
      <c r="B262" s="167"/>
      <c r="C262" s="101" t="s">
        <v>108</v>
      </c>
      <c r="D262" s="101" t="s">
        <v>109</v>
      </c>
      <c r="E262" s="101" t="s">
        <v>110</v>
      </c>
      <c r="F262" s="101" t="s">
        <v>139</v>
      </c>
      <c r="G262" s="101" t="s">
        <v>157</v>
      </c>
    </row>
    <row r="263" spans="2:8" s="44" customFormat="1" x14ac:dyDescent="0.2">
      <c r="B263" s="57" t="s">
        <v>254</v>
      </c>
      <c r="C263" s="109">
        <v>19</v>
      </c>
      <c r="D263" s="109">
        <v>25</v>
      </c>
      <c r="E263" s="109">
        <v>12</v>
      </c>
      <c r="F263" s="110">
        <v>10</v>
      </c>
      <c r="G263" s="110">
        <v>15</v>
      </c>
    </row>
    <row r="264" spans="2:8" s="44" customFormat="1" x14ac:dyDescent="0.2">
      <c r="B264" s="57" t="s">
        <v>255</v>
      </c>
      <c r="C264" s="109">
        <v>2</v>
      </c>
      <c r="D264" s="109">
        <v>3</v>
      </c>
      <c r="E264" s="109">
        <v>10</v>
      </c>
      <c r="F264" s="110">
        <v>4</v>
      </c>
      <c r="G264" s="110">
        <v>1</v>
      </c>
    </row>
    <row r="266" spans="2:8" x14ac:dyDescent="0.2">
      <c r="B266" s="3" t="s">
        <v>256</v>
      </c>
      <c r="C266" s="62"/>
      <c r="D266" s="62"/>
      <c r="E266" s="62"/>
      <c r="F266" s="62"/>
      <c r="G266" s="153"/>
      <c r="H266" s="153"/>
    </row>
    <row r="267" spans="2:8" x14ac:dyDescent="0.2">
      <c r="B267" s="3" t="s">
        <v>257</v>
      </c>
      <c r="C267" s="62"/>
      <c r="D267" s="62"/>
      <c r="E267" s="62"/>
      <c r="F267" s="62"/>
      <c r="G267" s="153"/>
      <c r="H267" s="153"/>
    </row>
    <row r="268" spans="2:8" x14ac:dyDescent="0.2">
      <c r="B268" s="3" t="s">
        <v>100</v>
      </c>
      <c r="C268" s="62"/>
      <c r="D268" s="62"/>
      <c r="E268" s="62"/>
      <c r="F268" s="62"/>
      <c r="G268" s="62"/>
      <c r="H268" s="62"/>
    </row>
    <row r="269" spans="2:8" x14ac:dyDescent="0.2">
      <c r="B269" s="161"/>
      <c r="C269" s="101" t="s">
        <v>108</v>
      </c>
      <c r="D269" s="101" t="s">
        <v>109</v>
      </c>
      <c r="E269" s="101" t="s">
        <v>110</v>
      </c>
      <c r="F269" s="101" t="s">
        <v>139</v>
      </c>
      <c r="G269" s="101" t="s">
        <v>157</v>
      </c>
      <c r="H269" s="62"/>
    </row>
    <row r="270" spans="2:8" x14ac:dyDescent="0.2">
      <c r="B270" s="144" t="s">
        <v>258</v>
      </c>
      <c r="C270" s="172" t="s">
        <v>0</v>
      </c>
      <c r="D270" s="173" t="s">
        <v>259</v>
      </c>
      <c r="E270" s="173" t="s">
        <v>260</v>
      </c>
      <c r="F270" s="173" t="s">
        <v>261</v>
      </c>
      <c r="G270" s="172" t="s">
        <v>0</v>
      </c>
      <c r="H270" s="62"/>
    </row>
    <row r="271" spans="2:8" x14ac:dyDescent="0.2">
      <c r="B271" s="144" t="s">
        <v>262</v>
      </c>
      <c r="C271" s="172" t="s">
        <v>0</v>
      </c>
      <c r="D271" s="172" t="s">
        <v>0</v>
      </c>
      <c r="E271" s="172" t="s">
        <v>0</v>
      </c>
      <c r="F271" s="172" t="s">
        <v>0</v>
      </c>
      <c r="G271" s="173" t="s">
        <v>263</v>
      </c>
      <c r="H271" s="62"/>
    </row>
    <row r="272" spans="2:8" x14ac:dyDescent="0.2">
      <c r="B272" s="144" t="s">
        <v>264</v>
      </c>
      <c r="C272" s="172" t="s">
        <v>0</v>
      </c>
      <c r="D272" s="173" t="s">
        <v>265</v>
      </c>
      <c r="E272" s="173" t="s">
        <v>266</v>
      </c>
      <c r="F272" s="173" t="s">
        <v>267</v>
      </c>
      <c r="G272" s="173" t="s">
        <v>268</v>
      </c>
      <c r="H272" s="62"/>
    </row>
    <row r="273" spans="2:8" x14ac:dyDescent="0.2">
      <c r="B273" s="144" t="s">
        <v>269</v>
      </c>
      <c r="C273" s="172" t="s">
        <v>0</v>
      </c>
      <c r="D273" s="173" t="s">
        <v>270</v>
      </c>
      <c r="E273" s="173" t="s">
        <v>271</v>
      </c>
      <c r="F273" s="173" t="s">
        <v>272</v>
      </c>
      <c r="G273" s="244" t="s">
        <v>296</v>
      </c>
      <c r="H273" s="62"/>
    </row>
    <row r="274" spans="2:8" x14ac:dyDescent="0.2">
      <c r="B274" s="144" t="s">
        <v>273</v>
      </c>
      <c r="C274" s="172" t="s">
        <v>0</v>
      </c>
      <c r="D274" s="174" t="s">
        <v>274</v>
      </c>
      <c r="E274" s="174" t="s">
        <v>275</v>
      </c>
      <c r="F274" s="174" t="s">
        <v>276</v>
      </c>
      <c r="G274" s="174" t="s">
        <v>277</v>
      </c>
      <c r="H274" s="62"/>
    </row>
    <row r="275" spans="2:8" x14ac:dyDescent="0.2">
      <c r="B275" s="144" t="s">
        <v>278</v>
      </c>
      <c r="C275" s="172" t="s">
        <v>0</v>
      </c>
      <c r="D275" s="174" t="s">
        <v>279</v>
      </c>
      <c r="E275" s="174" t="s">
        <v>280</v>
      </c>
      <c r="F275" s="174" t="s">
        <v>281</v>
      </c>
      <c r="G275" s="174" t="s">
        <v>282</v>
      </c>
      <c r="H275" s="62"/>
    </row>
    <row r="276" spans="2:8" x14ac:dyDescent="0.2">
      <c r="B276" s="62" t="s">
        <v>283</v>
      </c>
      <c r="C276" s="62"/>
      <c r="D276" s="62"/>
      <c r="E276" s="62"/>
      <c r="F276" s="62"/>
      <c r="G276" s="62"/>
      <c r="H276" s="62"/>
    </row>
    <row r="277" spans="2:8" x14ac:dyDescent="0.2">
      <c r="B277" s="239" t="s">
        <v>284</v>
      </c>
      <c r="C277" s="239"/>
      <c r="D277" s="239"/>
      <c r="E277" s="239"/>
      <c r="F277" s="239"/>
      <c r="G277" s="62"/>
      <c r="H277" s="62"/>
    </row>
  </sheetData>
  <mergeCells count="5">
    <mergeCell ref="B20:G20"/>
    <mergeCell ref="I26:P41"/>
    <mergeCell ref="B70:G70"/>
    <mergeCell ref="H148:P149"/>
    <mergeCell ref="B277:F277"/>
  </mergeCells>
  <phoneticPr fontId="8"/>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53F-922B-4D7A-8B82-292A67D26EFC}">
  <dimension ref="B2:K71"/>
  <sheetViews>
    <sheetView topLeftCell="A8" zoomScale="64" zoomScaleNormal="64" workbookViewId="0">
      <selection activeCell="B31" sqref="B31"/>
    </sheetView>
  </sheetViews>
  <sheetFormatPr defaultColWidth="9.28515625" defaultRowHeight="14.25" x14ac:dyDescent="0.25"/>
  <cols>
    <col min="1" max="1" width="3.7109375" style="23" customWidth="1"/>
    <col min="2" max="2" width="95" style="23" customWidth="1"/>
    <col min="3" max="10" width="19.28515625" style="23" customWidth="1"/>
    <col min="11" max="16384" width="9.28515625" style="23"/>
  </cols>
  <sheetData>
    <row r="2" spans="2:10" ht="30" x14ac:dyDescent="0.45">
      <c r="B2" s="6" t="s">
        <v>101</v>
      </c>
    </row>
    <row r="4" spans="2:10" ht="21" x14ac:dyDescent="0.3">
      <c r="B4" s="13" t="s">
        <v>102</v>
      </c>
      <c r="G4" s="8"/>
      <c r="H4" s="8"/>
      <c r="I4" s="10"/>
      <c r="J4" s="10" t="s">
        <v>286</v>
      </c>
    </row>
    <row r="5" spans="2:10" ht="16.5" x14ac:dyDescent="0.25">
      <c r="B5" s="37" t="s">
        <v>103</v>
      </c>
    </row>
    <row r="6" spans="2:10" ht="16.5" x14ac:dyDescent="0.25">
      <c r="B6" s="37" t="s">
        <v>104</v>
      </c>
    </row>
    <row r="8" spans="2:10" x14ac:dyDescent="0.25">
      <c r="B8" s="2" t="s">
        <v>105</v>
      </c>
    </row>
    <row r="9" spans="2:10" x14ac:dyDescent="0.25">
      <c r="B9" s="12"/>
      <c r="C9" s="7" t="s">
        <v>106</v>
      </c>
      <c r="D9" s="7" t="s">
        <v>107</v>
      </c>
      <c r="E9" s="7" t="s">
        <v>108</v>
      </c>
      <c r="F9" s="7" t="s">
        <v>109</v>
      </c>
      <c r="G9" s="7" t="s">
        <v>110</v>
      </c>
      <c r="H9" s="7" t="s">
        <v>111</v>
      </c>
      <c r="I9" s="7" t="s">
        <v>153</v>
      </c>
      <c r="J9" s="7" t="s">
        <v>285</v>
      </c>
    </row>
    <row r="10" spans="2:10" x14ac:dyDescent="0.25">
      <c r="B10" s="18" t="s">
        <v>287</v>
      </c>
      <c r="C10" s="20">
        <v>21</v>
      </c>
      <c r="D10" s="20">
        <v>19</v>
      </c>
      <c r="E10" s="20">
        <v>19</v>
      </c>
      <c r="F10" s="20">
        <v>16</v>
      </c>
      <c r="G10" s="20">
        <v>22</v>
      </c>
      <c r="H10" s="20">
        <v>12</v>
      </c>
      <c r="I10" s="33">
        <v>9</v>
      </c>
      <c r="J10" s="36">
        <v>6</v>
      </c>
    </row>
    <row r="11" spans="2:10" x14ac:dyDescent="0.25">
      <c r="B11" s="18" t="s">
        <v>112</v>
      </c>
      <c r="C11" s="20">
        <v>100</v>
      </c>
      <c r="D11" s="19">
        <v>99.5</v>
      </c>
      <c r="E11" s="19">
        <v>99.5</v>
      </c>
      <c r="F11" s="19">
        <v>98.6</v>
      </c>
      <c r="G11" s="20">
        <v>100</v>
      </c>
      <c r="H11" s="20">
        <v>100</v>
      </c>
      <c r="I11" s="33">
        <v>100</v>
      </c>
      <c r="J11" s="215">
        <v>96.3</v>
      </c>
    </row>
    <row r="12" spans="2:10" x14ac:dyDescent="0.25">
      <c r="B12" s="18" t="s">
        <v>113</v>
      </c>
      <c r="C12" s="20">
        <v>7</v>
      </c>
      <c r="D12" s="20">
        <v>10</v>
      </c>
      <c r="E12" s="20">
        <v>11</v>
      </c>
      <c r="F12" s="20">
        <v>9</v>
      </c>
      <c r="G12" s="22" t="s">
        <v>114</v>
      </c>
      <c r="H12" s="20">
        <v>11</v>
      </c>
      <c r="I12" s="33">
        <v>9</v>
      </c>
      <c r="J12" s="36">
        <v>9</v>
      </c>
    </row>
    <row r="13" spans="2:10" x14ac:dyDescent="0.25">
      <c r="B13" s="18" t="s">
        <v>115</v>
      </c>
      <c r="C13" s="19">
        <v>28.6</v>
      </c>
      <c r="D13" s="19">
        <v>50</v>
      </c>
      <c r="E13" s="19">
        <v>45.5</v>
      </c>
      <c r="F13" s="19">
        <v>66.7</v>
      </c>
      <c r="G13" s="19">
        <v>66.7</v>
      </c>
      <c r="H13" s="19">
        <v>72.7</v>
      </c>
      <c r="I13" s="34">
        <v>66.7</v>
      </c>
      <c r="J13" s="215">
        <v>66.7</v>
      </c>
    </row>
    <row r="14" spans="2:10" x14ac:dyDescent="0.25">
      <c r="B14" s="18" t="s">
        <v>116</v>
      </c>
      <c r="C14" s="19">
        <v>0</v>
      </c>
      <c r="D14" s="19">
        <v>0</v>
      </c>
      <c r="E14" s="19">
        <v>0</v>
      </c>
      <c r="F14" s="19">
        <v>11.1</v>
      </c>
      <c r="G14" s="19">
        <v>11.1</v>
      </c>
      <c r="H14" s="19">
        <v>18.2</v>
      </c>
      <c r="I14" s="34">
        <v>11.1</v>
      </c>
      <c r="J14" s="215">
        <v>11.1</v>
      </c>
    </row>
    <row r="15" spans="2:10" s="14" customFormat="1" ht="30" customHeight="1" x14ac:dyDescent="0.25">
      <c r="B15" s="15" t="s">
        <v>117</v>
      </c>
      <c r="C15" s="11">
        <v>1</v>
      </c>
      <c r="D15" s="11">
        <v>1</v>
      </c>
      <c r="E15" s="11">
        <v>1</v>
      </c>
      <c r="F15" s="11">
        <v>1</v>
      </c>
      <c r="G15" s="11">
        <v>2</v>
      </c>
      <c r="H15" s="20">
        <v>3</v>
      </c>
      <c r="I15" s="33">
        <v>2</v>
      </c>
      <c r="J15" s="36">
        <v>5</v>
      </c>
    </row>
    <row r="16" spans="2:10" s="14" customFormat="1" ht="30" customHeight="1" x14ac:dyDescent="0.25">
      <c r="B16" s="15" t="s">
        <v>288</v>
      </c>
      <c r="C16" s="16">
        <v>3.6</v>
      </c>
      <c r="D16" s="16">
        <v>1.6</v>
      </c>
      <c r="E16" s="16">
        <v>2.2000000000000002</v>
      </c>
      <c r="F16" s="16">
        <v>2.2999999999999998</v>
      </c>
      <c r="G16" s="16">
        <v>4</v>
      </c>
      <c r="H16" s="16">
        <v>2.5</v>
      </c>
      <c r="I16" s="35">
        <v>3.3</v>
      </c>
      <c r="J16" s="215">
        <v>4.4000000000000004</v>
      </c>
    </row>
    <row r="17" spans="2:11" s="14" customFormat="1" ht="20.25" customHeight="1" x14ac:dyDescent="0.25">
      <c r="B17" s="17" t="s">
        <v>118</v>
      </c>
      <c r="C17" s="26"/>
      <c r="D17" s="26"/>
      <c r="E17" s="26"/>
      <c r="F17" s="26"/>
      <c r="G17" s="26"/>
      <c r="H17" s="24"/>
      <c r="I17" s="24"/>
      <c r="J17" s="24"/>
    </row>
    <row r="18" spans="2:11" ht="15" customHeight="1" x14ac:dyDescent="0.25"/>
    <row r="19" spans="2:11" ht="14.25" customHeight="1" x14ac:dyDescent="0.25">
      <c r="B19" s="2" t="s">
        <v>119</v>
      </c>
    </row>
    <row r="20" spans="2:11" ht="15" customHeight="1" x14ac:dyDescent="0.25">
      <c r="B20" s="27" t="s">
        <v>120</v>
      </c>
    </row>
    <row r="21" spans="2:11" x14ac:dyDescent="0.25">
      <c r="B21" s="12"/>
      <c r="C21" s="7" t="s">
        <v>106</v>
      </c>
      <c r="D21" s="7" t="s">
        <v>107</v>
      </c>
      <c r="E21" s="7" t="s">
        <v>108</v>
      </c>
      <c r="F21" s="7" t="s">
        <v>109</v>
      </c>
      <c r="G21" s="7" t="s">
        <v>110</v>
      </c>
      <c r="H21" s="7" t="s">
        <v>111</v>
      </c>
      <c r="I21" s="7" t="s">
        <v>153</v>
      </c>
      <c r="J21" s="7" t="s">
        <v>285</v>
      </c>
    </row>
    <row r="22" spans="2:11" x14ac:dyDescent="0.25">
      <c r="B22" s="5" t="s">
        <v>289</v>
      </c>
      <c r="C22" s="1" t="s">
        <v>0</v>
      </c>
      <c r="D22" s="1" t="s">
        <v>0</v>
      </c>
      <c r="E22" s="1" t="s">
        <v>0</v>
      </c>
      <c r="F22" s="20">
        <v>17</v>
      </c>
      <c r="G22" s="20">
        <v>15</v>
      </c>
      <c r="H22" s="20">
        <v>11</v>
      </c>
      <c r="I22" s="33">
        <v>5</v>
      </c>
      <c r="J22" s="33">
        <v>6</v>
      </c>
    </row>
    <row r="23" spans="2:11" x14ac:dyDescent="0.25">
      <c r="B23" s="18" t="s">
        <v>121</v>
      </c>
      <c r="C23" s="1" t="s">
        <v>0</v>
      </c>
      <c r="D23" s="1" t="s">
        <v>0</v>
      </c>
      <c r="E23" s="1" t="s">
        <v>0</v>
      </c>
      <c r="F23" s="20">
        <v>100</v>
      </c>
      <c r="G23" s="20">
        <v>100</v>
      </c>
      <c r="H23" s="20">
        <v>100</v>
      </c>
      <c r="I23" s="33">
        <v>100</v>
      </c>
      <c r="J23" s="34">
        <v>95.8</v>
      </c>
    </row>
    <row r="24" spans="2:11" x14ac:dyDescent="0.25">
      <c r="B24" s="18" t="s">
        <v>115</v>
      </c>
      <c r="C24" s="1" t="s">
        <v>0</v>
      </c>
      <c r="D24" s="1" t="s">
        <v>0</v>
      </c>
      <c r="E24" s="1" t="s">
        <v>0</v>
      </c>
      <c r="F24" s="20">
        <v>75</v>
      </c>
      <c r="G24" s="20">
        <v>75</v>
      </c>
      <c r="H24" s="20">
        <v>75</v>
      </c>
      <c r="I24" s="33">
        <v>75</v>
      </c>
      <c r="J24" s="33">
        <v>75</v>
      </c>
    </row>
    <row r="25" spans="2:11" x14ac:dyDescent="0.25">
      <c r="B25" s="18" t="s">
        <v>122</v>
      </c>
      <c r="C25" s="1" t="s">
        <v>0</v>
      </c>
      <c r="D25" s="1" t="s">
        <v>0</v>
      </c>
      <c r="E25" s="1" t="s">
        <v>0</v>
      </c>
      <c r="F25" s="20">
        <v>0</v>
      </c>
      <c r="G25" s="20">
        <v>0</v>
      </c>
      <c r="H25" s="20">
        <v>0</v>
      </c>
      <c r="I25" s="33">
        <v>0</v>
      </c>
      <c r="J25" s="33">
        <v>0</v>
      </c>
    </row>
    <row r="26" spans="2:11" x14ac:dyDescent="0.25">
      <c r="B26" s="4" t="s">
        <v>290</v>
      </c>
    </row>
    <row r="28" spans="2:11" ht="15" customHeight="1" x14ac:dyDescent="0.25">
      <c r="B28" s="27" t="s">
        <v>136</v>
      </c>
    </row>
    <row r="29" spans="2:11" x14ac:dyDescent="0.25">
      <c r="B29" s="12"/>
      <c r="C29" s="7" t="s">
        <v>106</v>
      </c>
      <c r="D29" s="7" t="s">
        <v>107</v>
      </c>
      <c r="E29" s="7" t="s">
        <v>108</v>
      </c>
      <c r="F29" s="7" t="s">
        <v>109</v>
      </c>
      <c r="G29" s="7" t="s">
        <v>110</v>
      </c>
      <c r="H29" s="7" t="s">
        <v>111</v>
      </c>
      <c r="I29" s="7" t="s">
        <v>153</v>
      </c>
      <c r="J29" s="7" t="s">
        <v>285</v>
      </c>
    </row>
    <row r="30" spans="2:11" x14ac:dyDescent="0.25">
      <c r="B30" s="5" t="s">
        <v>293</v>
      </c>
      <c r="C30" s="1" t="s">
        <v>0</v>
      </c>
      <c r="D30" s="1" t="s">
        <v>0</v>
      </c>
      <c r="E30" s="1" t="s">
        <v>0</v>
      </c>
      <c r="F30" s="20">
        <v>19</v>
      </c>
      <c r="G30" s="20">
        <v>18</v>
      </c>
      <c r="H30" s="20">
        <v>12</v>
      </c>
      <c r="I30" s="36" t="s">
        <v>154</v>
      </c>
      <c r="J30" s="36">
        <v>5</v>
      </c>
      <c r="K30" s="214"/>
    </row>
    <row r="31" spans="2:11" x14ac:dyDescent="0.25">
      <c r="B31" s="18" t="s">
        <v>121</v>
      </c>
      <c r="C31" s="1" t="s">
        <v>0</v>
      </c>
      <c r="D31" s="1" t="s">
        <v>0</v>
      </c>
      <c r="E31" s="1" t="s">
        <v>0</v>
      </c>
      <c r="F31" s="20">
        <v>100</v>
      </c>
      <c r="G31" s="20">
        <v>100</v>
      </c>
      <c r="H31" s="20">
        <v>100</v>
      </c>
      <c r="I31" s="33">
        <v>100</v>
      </c>
      <c r="J31" s="34">
        <v>86.7</v>
      </c>
    </row>
    <row r="32" spans="2:11" x14ac:dyDescent="0.25">
      <c r="B32" s="18" t="s">
        <v>115</v>
      </c>
      <c r="C32" s="1" t="s">
        <v>0</v>
      </c>
      <c r="D32" s="1" t="s">
        <v>0</v>
      </c>
      <c r="E32" s="1" t="s">
        <v>0</v>
      </c>
      <c r="F32" s="19">
        <v>66.7</v>
      </c>
      <c r="G32" s="19">
        <v>66.7</v>
      </c>
      <c r="H32" s="19">
        <v>66.7</v>
      </c>
      <c r="I32" s="34">
        <v>66.7</v>
      </c>
      <c r="J32" s="34">
        <v>66.7</v>
      </c>
    </row>
    <row r="33" spans="2:10" x14ac:dyDescent="0.25">
      <c r="B33" s="18" t="s">
        <v>122</v>
      </c>
      <c r="C33" s="1" t="s">
        <v>0</v>
      </c>
      <c r="D33" s="1" t="s">
        <v>0</v>
      </c>
      <c r="E33" s="1" t="s">
        <v>0</v>
      </c>
      <c r="F33" s="20">
        <v>0</v>
      </c>
      <c r="G33" s="20">
        <v>0</v>
      </c>
      <c r="H33" s="20">
        <v>0</v>
      </c>
      <c r="I33" s="33">
        <v>33.299999999999997</v>
      </c>
      <c r="J33" s="33">
        <v>33</v>
      </c>
    </row>
    <row r="34" spans="2:10" x14ac:dyDescent="0.25">
      <c r="B34" s="4" t="s">
        <v>291</v>
      </c>
    </row>
    <row r="35" spans="2:10" x14ac:dyDescent="0.25">
      <c r="B35" s="23" t="s">
        <v>292</v>
      </c>
    </row>
    <row r="36" spans="2:10" x14ac:dyDescent="0.25">
      <c r="B36" s="32"/>
    </row>
    <row r="37" spans="2:10" ht="15" customHeight="1" x14ac:dyDescent="0.25">
      <c r="B37" s="27" t="s">
        <v>137</v>
      </c>
    </row>
    <row r="38" spans="2:10" x14ac:dyDescent="0.25">
      <c r="B38" s="12"/>
      <c r="C38" s="7" t="s">
        <v>106</v>
      </c>
      <c r="D38" s="7" t="s">
        <v>107</v>
      </c>
      <c r="E38" s="7" t="s">
        <v>108</v>
      </c>
      <c r="F38" s="7" t="s">
        <v>109</v>
      </c>
      <c r="G38" s="7" t="s">
        <v>110</v>
      </c>
      <c r="H38" s="7" t="s">
        <v>111</v>
      </c>
      <c r="I38" s="7" t="s">
        <v>153</v>
      </c>
      <c r="J38" s="7" t="s">
        <v>285</v>
      </c>
    </row>
    <row r="39" spans="2:10" x14ac:dyDescent="0.25">
      <c r="B39" s="5" t="s">
        <v>293</v>
      </c>
      <c r="C39" s="1" t="s">
        <v>0</v>
      </c>
      <c r="D39" s="1" t="s">
        <v>0</v>
      </c>
      <c r="E39" s="1" t="s">
        <v>0</v>
      </c>
      <c r="F39" s="21">
        <v>18</v>
      </c>
      <c r="G39" s="21">
        <v>16</v>
      </c>
      <c r="H39" s="21">
        <v>13</v>
      </c>
      <c r="I39" s="209">
        <v>8</v>
      </c>
      <c r="J39" s="209">
        <v>8</v>
      </c>
    </row>
    <row r="40" spans="2:10" x14ac:dyDescent="0.25">
      <c r="B40" s="18" t="s">
        <v>121</v>
      </c>
      <c r="C40" s="1" t="s">
        <v>0</v>
      </c>
      <c r="D40" s="1" t="s">
        <v>0</v>
      </c>
      <c r="E40" s="1" t="s">
        <v>0</v>
      </c>
      <c r="F40" s="21">
        <v>100</v>
      </c>
      <c r="G40" s="21">
        <v>100</v>
      </c>
      <c r="H40" s="21">
        <v>100</v>
      </c>
      <c r="I40" s="209">
        <v>100</v>
      </c>
      <c r="J40" s="209">
        <v>100</v>
      </c>
    </row>
    <row r="41" spans="2:10" x14ac:dyDescent="0.25">
      <c r="B41" s="18" t="s">
        <v>115</v>
      </c>
      <c r="C41" s="1" t="s">
        <v>0</v>
      </c>
      <c r="D41" s="1" t="s">
        <v>0</v>
      </c>
      <c r="E41" s="1" t="s">
        <v>0</v>
      </c>
      <c r="F41" s="21">
        <v>75</v>
      </c>
      <c r="G41" s="21">
        <v>75</v>
      </c>
      <c r="H41" s="21">
        <v>100</v>
      </c>
      <c r="I41" s="209">
        <v>100</v>
      </c>
      <c r="J41" s="209">
        <v>100</v>
      </c>
    </row>
    <row r="42" spans="2:10" x14ac:dyDescent="0.25">
      <c r="B42" s="18" t="s">
        <v>122</v>
      </c>
      <c r="C42" s="1" t="s">
        <v>0</v>
      </c>
      <c r="D42" s="1" t="s">
        <v>0</v>
      </c>
      <c r="E42" s="1" t="s">
        <v>0</v>
      </c>
      <c r="F42" s="21">
        <v>25</v>
      </c>
      <c r="G42" s="21">
        <v>25</v>
      </c>
      <c r="H42" s="21">
        <v>33</v>
      </c>
      <c r="I42" s="209">
        <v>0</v>
      </c>
      <c r="J42" s="209">
        <v>0</v>
      </c>
    </row>
    <row r="43" spans="2:10" x14ac:dyDescent="0.25">
      <c r="B43" s="4" t="s">
        <v>291</v>
      </c>
    </row>
    <row r="45" spans="2:10" ht="15" customHeight="1" x14ac:dyDescent="0.25">
      <c r="B45" s="27" t="s">
        <v>138</v>
      </c>
    </row>
    <row r="46" spans="2:10" x14ac:dyDescent="0.25">
      <c r="B46" s="12"/>
      <c r="C46" s="7" t="s">
        <v>106</v>
      </c>
      <c r="D46" s="7" t="s">
        <v>107</v>
      </c>
      <c r="E46" s="7" t="s">
        <v>108</v>
      </c>
      <c r="F46" s="7" t="s">
        <v>109</v>
      </c>
      <c r="G46" s="7" t="s">
        <v>110</v>
      </c>
      <c r="H46" s="7" t="s">
        <v>111</v>
      </c>
      <c r="I46" s="7" t="s">
        <v>153</v>
      </c>
      <c r="J46" s="7" t="s">
        <v>285</v>
      </c>
    </row>
    <row r="47" spans="2:10" x14ac:dyDescent="0.25">
      <c r="B47" s="5" t="s">
        <v>293</v>
      </c>
      <c r="C47" s="1" t="s">
        <v>0</v>
      </c>
      <c r="D47" s="1" t="s">
        <v>0</v>
      </c>
      <c r="E47" s="1" t="s">
        <v>0</v>
      </c>
      <c r="F47" s="1" t="s">
        <v>0</v>
      </c>
      <c r="G47" s="20">
        <v>17</v>
      </c>
      <c r="H47" s="20">
        <v>11</v>
      </c>
      <c r="I47" s="33">
        <v>8</v>
      </c>
      <c r="J47" s="33">
        <v>5</v>
      </c>
    </row>
    <row r="48" spans="2:10" x14ac:dyDescent="0.25">
      <c r="B48" s="18" t="s">
        <v>121</v>
      </c>
      <c r="C48" s="1" t="s">
        <v>0</v>
      </c>
      <c r="D48" s="1" t="s">
        <v>0</v>
      </c>
      <c r="E48" s="1" t="s">
        <v>0</v>
      </c>
      <c r="F48" s="1" t="s">
        <v>0</v>
      </c>
      <c r="G48" s="19">
        <v>97.1</v>
      </c>
      <c r="H48" s="19">
        <v>98.9</v>
      </c>
      <c r="I48" s="34">
        <v>100</v>
      </c>
      <c r="J48" s="33">
        <v>100</v>
      </c>
    </row>
    <row r="49" spans="2:10" x14ac:dyDescent="0.25">
      <c r="B49" s="18" t="s">
        <v>122</v>
      </c>
      <c r="C49" s="1" t="s">
        <v>0</v>
      </c>
      <c r="D49" s="1" t="s">
        <v>0</v>
      </c>
      <c r="E49" s="1" t="s">
        <v>0</v>
      </c>
      <c r="F49" s="1" t="s">
        <v>0</v>
      </c>
      <c r="G49" s="19">
        <v>16.7</v>
      </c>
      <c r="H49" s="19">
        <v>25</v>
      </c>
      <c r="I49" s="34">
        <v>16.7</v>
      </c>
      <c r="J49" s="34">
        <v>16.7</v>
      </c>
    </row>
    <row r="50" spans="2:10" x14ac:dyDescent="0.25">
      <c r="B50" s="4" t="s">
        <v>294</v>
      </c>
    </row>
    <row r="52" spans="2:10" ht="15" customHeight="1" x14ac:dyDescent="0.25">
      <c r="B52" s="27" t="s">
        <v>123</v>
      </c>
    </row>
    <row r="53" spans="2:10" x14ac:dyDescent="0.25">
      <c r="B53" s="12"/>
      <c r="C53" s="7" t="s">
        <v>106</v>
      </c>
      <c r="D53" s="7" t="s">
        <v>107</v>
      </c>
      <c r="E53" s="7" t="s">
        <v>108</v>
      </c>
      <c r="F53" s="7" t="s">
        <v>109</v>
      </c>
      <c r="G53" s="7" t="s">
        <v>110</v>
      </c>
      <c r="H53" s="7" t="s">
        <v>111</v>
      </c>
      <c r="I53" s="7" t="s">
        <v>153</v>
      </c>
      <c r="J53" s="7" t="s">
        <v>285</v>
      </c>
    </row>
    <row r="54" spans="2:10" x14ac:dyDescent="0.25">
      <c r="B54" s="18" t="s">
        <v>124</v>
      </c>
      <c r="C54" s="1" t="s">
        <v>0</v>
      </c>
      <c r="D54" s="1" t="s">
        <v>0</v>
      </c>
      <c r="E54" s="1" t="s">
        <v>0</v>
      </c>
      <c r="F54" s="21">
        <v>11</v>
      </c>
      <c r="G54" s="21">
        <v>11</v>
      </c>
      <c r="H54" s="21">
        <v>33</v>
      </c>
      <c r="I54" s="213">
        <v>33.299999999999997</v>
      </c>
      <c r="J54" s="213">
        <v>33.299999999999997</v>
      </c>
    </row>
    <row r="55" spans="2:10" x14ac:dyDescent="0.25">
      <c r="B55" s="18" t="s">
        <v>125</v>
      </c>
      <c r="C55" s="25">
        <v>0</v>
      </c>
      <c r="D55" s="25">
        <v>0</v>
      </c>
      <c r="E55" s="25">
        <v>0</v>
      </c>
      <c r="F55" s="21">
        <v>25</v>
      </c>
      <c r="G55" s="21">
        <v>25</v>
      </c>
      <c r="H55" s="21">
        <v>50</v>
      </c>
      <c r="I55" s="212">
        <v>100</v>
      </c>
      <c r="J55" s="212">
        <v>100</v>
      </c>
    </row>
    <row r="56" spans="2:10" x14ac:dyDescent="0.25">
      <c r="B56" s="18" t="s">
        <v>126</v>
      </c>
      <c r="C56" s="1" t="s">
        <v>0</v>
      </c>
      <c r="D56" s="1" t="s">
        <v>0</v>
      </c>
      <c r="E56" s="1" t="s">
        <v>0</v>
      </c>
      <c r="F56" s="28">
        <v>15.7</v>
      </c>
      <c r="G56" s="21">
        <v>18</v>
      </c>
      <c r="H56" s="21">
        <v>40</v>
      </c>
      <c r="I56" s="212">
        <v>50</v>
      </c>
      <c r="J56" s="212">
        <v>50</v>
      </c>
    </row>
    <row r="58" spans="2:10" ht="15" customHeight="1" x14ac:dyDescent="0.25">
      <c r="B58" s="27" t="s">
        <v>127</v>
      </c>
    </row>
    <row r="59" spans="2:10" x14ac:dyDescent="0.25">
      <c r="B59" s="12"/>
      <c r="C59" s="7" t="s">
        <v>106</v>
      </c>
      <c r="D59" s="7" t="s">
        <v>107</v>
      </c>
      <c r="E59" s="7" t="s">
        <v>108</v>
      </c>
      <c r="F59" s="7" t="s">
        <v>109</v>
      </c>
      <c r="G59" s="7" t="s">
        <v>110</v>
      </c>
      <c r="H59" s="7" t="s">
        <v>111</v>
      </c>
      <c r="I59" s="7" t="s">
        <v>153</v>
      </c>
      <c r="J59" s="7" t="s">
        <v>285</v>
      </c>
    </row>
    <row r="60" spans="2:10" x14ac:dyDescent="0.25">
      <c r="B60" s="18" t="s">
        <v>128</v>
      </c>
      <c r="C60" s="1" t="s">
        <v>0</v>
      </c>
      <c r="D60" s="1" t="s">
        <v>0</v>
      </c>
      <c r="E60" s="1" t="s">
        <v>0</v>
      </c>
      <c r="F60" s="1" t="s">
        <v>0</v>
      </c>
      <c r="G60" s="25">
        <v>0</v>
      </c>
      <c r="H60" s="25">
        <v>0</v>
      </c>
      <c r="I60" s="30">
        <v>0</v>
      </c>
      <c r="J60" s="30">
        <v>0</v>
      </c>
    </row>
    <row r="61" spans="2:10" x14ac:dyDescent="0.25">
      <c r="B61" s="23" t="s">
        <v>129</v>
      </c>
    </row>
    <row r="63" spans="2:10" x14ac:dyDescent="0.25">
      <c r="B63" s="211" t="s">
        <v>145</v>
      </c>
    </row>
    <row r="64" spans="2:10" x14ac:dyDescent="0.25">
      <c r="B64" s="12"/>
      <c r="C64" s="7" t="s">
        <v>106</v>
      </c>
      <c r="D64" s="7" t="s">
        <v>107</v>
      </c>
      <c r="E64" s="7" t="s">
        <v>108</v>
      </c>
      <c r="F64" s="7" t="s">
        <v>109</v>
      </c>
      <c r="G64" s="7" t="s">
        <v>110</v>
      </c>
      <c r="H64" s="7" t="s">
        <v>111</v>
      </c>
      <c r="I64" s="7" t="s">
        <v>153</v>
      </c>
      <c r="J64" s="7" t="s">
        <v>285</v>
      </c>
    </row>
    <row r="65" spans="2:10" x14ac:dyDescent="0.25">
      <c r="B65" s="18" t="s">
        <v>140</v>
      </c>
      <c r="C65" s="1" t="s">
        <v>0</v>
      </c>
      <c r="D65" s="1" t="s">
        <v>0</v>
      </c>
      <c r="E65" s="1" t="s">
        <v>0</v>
      </c>
      <c r="F65" s="21">
        <v>15</v>
      </c>
      <c r="G65" s="21">
        <v>18</v>
      </c>
      <c r="H65" s="21">
        <v>40</v>
      </c>
      <c r="I65" s="209">
        <v>31</v>
      </c>
      <c r="J65" s="209">
        <v>31</v>
      </c>
    </row>
    <row r="66" spans="2:10" ht="28.5" x14ac:dyDescent="0.25">
      <c r="B66" s="210" t="s">
        <v>141</v>
      </c>
      <c r="C66" s="1" t="s">
        <v>0</v>
      </c>
      <c r="D66" s="1" t="s">
        <v>0</v>
      </c>
      <c r="E66" s="1" t="s">
        <v>0</v>
      </c>
      <c r="F66" s="21">
        <v>1</v>
      </c>
      <c r="G66" s="21">
        <v>1</v>
      </c>
      <c r="H66" s="21">
        <v>8</v>
      </c>
      <c r="I66" s="209">
        <v>7</v>
      </c>
      <c r="J66" s="209">
        <v>46</v>
      </c>
    </row>
    <row r="67" spans="2:10" x14ac:dyDescent="0.25">
      <c r="B67" s="18" t="s">
        <v>142</v>
      </c>
      <c r="C67" s="1" t="s">
        <v>0</v>
      </c>
      <c r="D67" s="1" t="s">
        <v>0</v>
      </c>
      <c r="E67" s="1" t="s">
        <v>0</v>
      </c>
      <c r="F67" s="31" t="s">
        <v>0</v>
      </c>
      <c r="G67" s="31" t="s">
        <v>0</v>
      </c>
      <c r="H67" s="21">
        <v>2</v>
      </c>
      <c r="I67" s="209">
        <v>0</v>
      </c>
      <c r="J67" s="209">
        <v>2</v>
      </c>
    </row>
    <row r="68" spans="2:10" ht="28.5" x14ac:dyDescent="0.25">
      <c r="B68" s="210" t="s">
        <v>143</v>
      </c>
      <c r="C68" s="1" t="s">
        <v>0</v>
      </c>
      <c r="D68" s="1" t="s">
        <v>0</v>
      </c>
      <c r="E68" s="1" t="s">
        <v>0</v>
      </c>
      <c r="F68" s="21">
        <v>1</v>
      </c>
      <c r="G68" s="21">
        <v>1</v>
      </c>
      <c r="H68" s="21">
        <v>7</v>
      </c>
      <c r="I68" s="209">
        <v>4</v>
      </c>
      <c r="J68" s="209">
        <v>9</v>
      </c>
    </row>
    <row r="69" spans="2:10" x14ac:dyDescent="0.25">
      <c r="B69" s="18" t="s">
        <v>144</v>
      </c>
      <c r="C69" s="1" t="s">
        <v>0</v>
      </c>
      <c r="D69" s="1" t="s">
        <v>0</v>
      </c>
      <c r="E69" s="1" t="s">
        <v>0</v>
      </c>
      <c r="F69" s="21">
        <v>2</v>
      </c>
      <c r="G69" s="21">
        <v>1</v>
      </c>
      <c r="H69" s="21">
        <v>5</v>
      </c>
      <c r="I69" s="209">
        <v>11</v>
      </c>
      <c r="J69" s="209">
        <v>17</v>
      </c>
    </row>
    <row r="70" spans="2:10" x14ac:dyDescent="0.25">
      <c r="B70" s="18" t="s">
        <v>47</v>
      </c>
      <c r="C70" s="1" t="s">
        <v>0</v>
      </c>
      <c r="D70" s="1" t="s">
        <v>0</v>
      </c>
      <c r="E70" s="1" t="s">
        <v>0</v>
      </c>
      <c r="F70" s="21">
        <v>19</v>
      </c>
      <c r="G70" s="21">
        <v>21</v>
      </c>
      <c r="H70" s="21">
        <v>62</v>
      </c>
      <c r="I70" s="209">
        <v>53</v>
      </c>
      <c r="J70" s="209">
        <v>105</v>
      </c>
    </row>
    <row r="71" spans="2:10" x14ac:dyDescent="0.25">
      <c r="B71" s="4" t="s">
        <v>295</v>
      </c>
    </row>
  </sheetData>
  <phoneticPr fontId="8"/>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407c02-be84-4d14-8158-4517b8598604">
      <Terms xmlns="http://schemas.microsoft.com/office/infopath/2007/PartnerControls"/>
    </lcf76f155ced4ddcb4097134ff3c332f>
    <TaxCatchAll xmlns="1f79776a-d53c-4193-802c-8144539619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FE2063A4646449BC4C56DAC4A242A1" ma:contentTypeVersion="12" ma:contentTypeDescription="新しいドキュメントを作成します。" ma:contentTypeScope="" ma:versionID="df5b20b88d8ad1b4767595da8d243196">
  <xsd:schema xmlns:xsd="http://www.w3.org/2001/XMLSchema" xmlns:xs="http://www.w3.org/2001/XMLSchema" xmlns:p="http://schemas.microsoft.com/office/2006/metadata/properties" xmlns:ns2="3d407c02-be84-4d14-8158-4517b8598604" xmlns:ns3="1f79776a-d53c-4193-802c-814453961983" targetNamespace="http://schemas.microsoft.com/office/2006/metadata/properties" ma:root="true" ma:fieldsID="9b6990ef9a7b83c6f49fcc2bdc6db592" ns2:_="" ns3:_="">
    <xsd:import namespace="3d407c02-be84-4d14-8158-4517b8598604"/>
    <xsd:import namespace="1f79776a-d53c-4193-802c-8144539619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07c02-be84-4d14-8158-4517b8598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d5384b3e-eb7f-48a7-8a43-68e720f2ac5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79776a-d53c-4193-802c-81445396198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45e1727-b345-4b90-8b7f-233434a74139}" ma:internalName="TaxCatchAll" ma:showField="CatchAllData" ma:web="1f79776a-d53c-4193-802c-8144539619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8981B-B3B1-4614-8D01-3E3D6E64306B}">
  <ds:schemaRefs>
    <ds:schemaRef ds:uri="http://schemas.microsoft.com/office/2006/metadata/properties"/>
    <ds:schemaRef ds:uri="http://schemas.microsoft.com/office/infopath/2007/PartnerControls"/>
    <ds:schemaRef ds:uri="3d407c02-be84-4d14-8158-4517b8598604"/>
    <ds:schemaRef ds:uri="1f79776a-d53c-4193-802c-814453961983"/>
  </ds:schemaRefs>
</ds:datastoreItem>
</file>

<file path=customXml/itemProps2.xml><?xml version="1.0" encoding="utf-8"?>
<ds:datastoreItem xmlns:ds="http://schemas.openxmlformats.org/officeDocument/2006/customXml" ds:itemID="{699EB509-510F-4894-98E8-22088233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07c02-be84-4d14-8158-4517b8598604"/>
    <ds:schemaRef ds:uri="1f79776a-d53c-4193-802c-814453961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D13EBD-F119-435C-94B9-9DBA8F0718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 (Environment)</vt:lpstr>
      <vt:lpstr>S (Social)</vt:lpstr>
      <vt:lpstr>G (Governance)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2021-11-25T02:16:52Z</dcterms:created>
  <dcterms:modified xsi:type="dcterms:W3CDTF">2025-04-08T02:51:10Z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0x010100EFFE2063A4646449BC4C56DAC4A242A1</vt:lpwstr>
  </property>
</Properties>
</file>